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530" yWindow="65266" windowWidth="15195" windowHeight="11970" activeTab="0"/>
  </bookViews>
  <sheets>
    <sheet name="Application" sheetId="1" r:id="rId1"/>
    <sheet name="Access Import" sheetId="2" r:id="rId2"/>
    <sheet name="Inputs" sheetId="3" r:id="rId3"/>
  </sheets>
  <definedNames/>
  <calcPr fullCalcOnLoad="1"/>
</workbook>
</file>

<file path=xl/sharedStrings.xml><?xml version="1.0" encoding="utf-8"?>
<sst xmlns="http://schemas.openxmlformats.org/spreadsheetml/2006/main" count="296" uniqueCount="258">
  <si>
    <t>Manually entered SPA?</t>
  </si>
  <si>
    <t>All linear values entered?</t>
  </si>
  <si>
    <t>Calc SPA &gt; Manual SPA?</t>
  </si>
  <si>
    <t>SYMMETRIC</t>
  </si>
  <si>
    <t>All linear, no manual, calc&gt;manual:</t>
  </si>
  <si>
    <t>Not all linear, manual SPA, calc&lt;manual:</t>
  </si>
  <si>
    <t>All linear, calc&gt;manual:</t>
  </si>
  <si>
    <t>ASYMMETRIC</t>
  </si>
  <si>
    <t>SPA:</t>
  </si>
  <si>
    <t>All linear, calc&lt;manual:</t>
  </si>
  <si>
    <t>Sail number</t>
  </si>
  <si>
    <t>Cert number</t>
  </si>
  <si>
    <t>BO</t>
  </si>
  <si>
    <t>SO</t>
  </si>
  <si>
    <t>y</t>
  </si>
  <si>
    <t>x</t>
  </si>
  <si>
    <t>h</t>
  </si>
  <si>
    <t>P</t>
  </si>
  <si>
    <t>E</t>
  </si>
  <si>
    <t>FL</t>
  </si>
  <si>
    <t>J</t>
  </si>
  <si>
    <t>STL</t>
  </si>
  <si>
    <t>LP</t>
  </si>
  <si>
    <t>HHW</t>
  </si>
  <si>
    <t>MTW</t>
  </si>
  <si>
    <t>MHW</t>
  </si>
  <si>
    <t>SLU</t>
  </si>
  <si>
    <t>SLE</t>
  </si>
  <si>
    <t>SHW</t>
  </si>
  <si>
    <t>SPA</t>
  </si>
  <si>
    <t>Headsail</t>
  </si>
  <si>
    <t>Rig</t>
  </si>
  <si>
    <t>Hull</t>
  </si>
  <si>
    <t>MUW</t>
  </si>
  <si>
    <t>Owner</t>
  </si>
  <si>
    <t>Internal ballast</t>
  </si>
  <si>
    <t>Mizzen</t>
  </si>
  <si>
    <t>PY</t>
  </si>
  <si>
    <t>EY</t>
  </si>
  <si>
    <t>LLY</t>
  </si>
  <si>
    <t>LPY</t>
  </si>
  <si>
    <t>HHB</t>
  </si>
  <si>
    <t>HTW</t>
  </si>
  <si>
    <t>PAYMENT</t>
  </si>
  <si>
    <t>or</t>
  </si>
  <si>
    <t>LOA1</t>
  </si>
  <si>
    <t>LOA2</t>
  </si>
  <si>
    <t>LH</t>
  </si>
  <si>
    <t>Boat weight*</t>
  </si>
  <si>
    <t>Length: LH</t>
  </si>
  <si>
    <t>inputs from form above</t>
  </si>
  <si>
    <t>Expedited Fee</t>
  </si>
  <si>
    <t>Post</t>
  </si>
  <si>
    <t>Design</t>
  </si>
  <si>
    <t>calculated from complete input to 2 decimal places</t>
  </si>
  <si>
    <t>HSA complete data</t>
  </si>
  <si>
    <t>SPA (sym) complete data</t>
  </si>
  <si>
    <t>SPA (asym) complete data</t>
  </si>
  <si>
    <t>Do not change hidden cells below this point!</t>
  </si>
  <si>
    <t>LA</t>
  </si>
  <si>
    <t>FO</t>
  </si>
  <si>
    <t>S1</t>
  </si>
  <si>
    <t>S2</t>
  </si>
  <si>
    <t>S3</t>
  </si>
  <si>
    <t>AO</t>
  </si>
  <si>
    <t>Imported Date</t>
  </si>
  <si>
    <t>ExcelImportStatus</t>
  </si>
  <si>
    <t>IB</t>
  </si>
  <si>
    <t>BM</t>
  </si>
  <si>
    <t>MD</t>
  </si>
  <si>
    <t>CP</t>
  </si>
  <si>
    <t>CD</t>
  </si>
  <si>
    <t>BulbWeight</t>
  </si>
  <si>
    <t>SP</t>
  </si>
  <si>
    <t>LLM</t>
  </si>
  <si>
    <t>LL</t>
  </si>
  <si>
    <t>S5</t>
  </si>
  <si>
    <t>MI</t>
  </si>
  <si>
    <t>MU</t>
  </si>
  <si>
    <t>R1</t>
  </si>
  <si>
    <t>SPN</t>
  </si>
  <si>
    <t>BT</t>
  </si>
  <si>
    <t>AL</t>
  </si>
  <si>
    <t>AE</t>
  </si>
  <si>
    <t>AF</t>
  </si>
  <si>
    <t>AG</t>
  </si>
  <si>
    <t>SL</t>
  </si>
  <si>
    <t>SE</t>
  </si>
  <si>
    <t>SM</t>
  </si>
  <si>
    <t>SG</t>
  </si>
  <si>
    <t>YL</t>
  </si>
  <si>
    <t>YD</t>
  </si>
  <si>
    <t>BW</t>
  </si>
  <si>
    <t>&lt;select from list&gt;</t>
  </si>
  <si>
    <t>no pole or bowsprit</t>
  </si>
  <si>
    <t>centreline bowsprit only</t>
  </si>
  <si>
    <t>spinnaker pole(s)</t>
  </si>
  <si>
    <t>spinnaker pole(s) and bowsprit</t>
  </si>
  <si>
    <t>articulating bowsprit</t>
  </si>
  <si>
    <t>whisker pole for headsail only (no spi)</t>
  </si>
  <si>
    <t>Please tick one box only</t>
  </si>
  <si>
    <t>Please tick a box</t>
  </si>
  <si>
    <t>SF &lt; 75% SHW SYM</t>
  </si>
  <si>
    <t>SF &lt; 75% SHW ASYM</t>
  </si>
  <si>
    <t xml:space="preserve">Headsail(s): </t>
  </si>
  <si>
    <t>multiple headsails</t>
  </si>
  <si>
    <t>single furling headsail</t>
  </si>
  <si>
    <t>single furling headsail + ISAF heavy weather jib</t>
  </si>
  <si>
    <t>headsail input</t>
  </si>
  <si>
    <t>Lifting keels</t>
  </si>
  <si>
    <t>FU</t>
  </si>
  <si>
    <t>HUW</t>
  </si>
  <si>
    <t>7.5% LP =</t>
  </si>
  <si>
    <t>FootOffset</t>
  </si>
  <si>
    <t>Check data and make sure you have included everything!</t>
  </si>
  <si>
    <t>Bulb weight</t>
  </si>
  <si>
    <t>New bulb</t>
  </si>
  <si>
    <t>New keel fin</t>
  </si>
  <si>
    <t xml:space="preserve">Hull changes </t>
  </si>
  <si>
    <t>Interior changes</t>
  </si>
  <si>
    <t>New rudder</t>
  </si>
  <si>
    <t>New rig</t>
  </si>
  <si>
    <t>composite (eg. Carbon, PBO)</t>
  </si>
  <si>
    <t>rod with composite forestay only</t>
  </si>
  <si>
    <t>rod only</t>
  </si>
  <si>
    <t>wire</t>
  </si>
  <si>
    <t>wire with rod forestay only</t>
  </si>
  <si>
    <t>wire with composite forestay only</t>
  </si>
  <si>
    <t>other (specify)</t>
  </si>
  <si>
    <t>New standing rigging</t>
  </si>
  <si>
    <t>sym spinnaker</t>
  </si>
  <si>
    <t>asym spinnnaker</t>
  </si>
  <si>
    <t>Mainsail</t>
  </si>
  <si>
    <t>TOTAL</t>
  </si>
  <si>
    <t>spreaders</t>
  </si>
  <si>
    <t>jumpers</t>
  </si>
  <si>
    <t>runners</t>
  </si>
  <si>
    <t>checks</t>
  </si>
  <si>
    <t>rods</t>
  </si>
  <si>
    <t>NS</t>
  </si>
  <si>
    <t>JP</t>
  </si>
  <si>
    <t>NR</t>
  </si>
  <si>
    <t>NC</t>
  </si>
  <si>
    <t>RR</t>
  </si>
  <si>
    <t>HHW!</t>
  </si>
  <si>
    <t>Boat name</t>
  </si>
  <si>
    <t>changes NO</t>
  </si>
  <si>
    <t>changes YES</t>
  </si>
  <si>
    <t>Date submitted</t>
  </si>
  <si>
    <t>RORC membership number (current)</t>
  </si>
  <si>
    <t>if applicable</t>
  </si>
  <si>
    <t>HLUmax*</t>
  </si>
  <si>
    <t>HLU</t>
  </si>
  <si>
    <t>HLP</t>
  </si>
  <si>
    <t>SFL</t>
  </si>
  <si>
    <r>
      <t>Foot Offset</t>
    </r>
    <r>
      <rPr>
        <b/>
        <sz val="10"/>
        <color indexed="10"/>
        <rFont val="Arial"/>
        <family val="2"/>
      </rPr>
      <t xml:space="preserve"> if &gt;7.5% HLP</t>
    </r>
  </si>
  <si>
    <t>(kg)</t>
  </si>
  <si>
    <t>Draft (max)</t>
  </si>
  <si>
    <t>Beam (max)</t>
  </si>
  <si>
    <t>(see info &amp; drawings)</t>
  </si>
  <si>
    <t>FinLead</t>
  </si>
  <si>
    <t>AftRigging</t>
  </si>
  <si>
    <t>new 2017</t>
  </si>
  <si>
    <t>Keel fin &amp; bulb materials</t>
  </si>
  <si>
    <t>SS</t>
  </si>
  <si>
    <t>sweepback</t>
  </si>
  <si>
    <t>D62</t>
  </si>
  <si>
    <t>Yes or No</t>
  </si>
  <si>
    <t>1 = yes, 0 = no or blank</t>
  </si>
  <si>
    <t>RV</t>
  </si>
  <si>
    <t>Rule 19.6</t>
  </si>
  <si>
    <t>v.171103</t>
  </si>
  <si>
    <t>LH 12.00-17.99m</t>
  </si>
  <si>
    <t>旧証書の更新</t>
  </si>
  <si>
    <t>必要なデータの変更も含む</t>
  </si>
  <si>
    <r>
      <t xml:space="preserve">Spinlock IRC </t>
    </r>
    <r>
      <rPr>
        <b/>
        <sz val="20"/>
        <color indexed="9"/>
        <rFont val="ＭＳ Ｐゴシック"/>
        <family val="3"/>
      </rPr>
      <t>更新申告書</t>
    </r>
  </si>
  <si>
    <t>旧ボート名（変更の場合）</t>
  </si>
  <si>
    <t>旧セール番号（変更の場合）</t>
  </si>
  <si>
    <t>住所</t>
  </si>
  <si>
    <t>旧証書発行年度</t>
  </si>
  <si>
    <t xml:space="preserve">                </t>
  </si>
  <si>
    <r>
      <rPr>
        <b/>
        <sz val="12"/>
        <color indexed="30"/>
        <rFont val="ＭＳ Ｐゴシック"/>
        <family val="3"/>
      </rPr>
      <t>最後の</t>
    </r>
    <r>
      <rPr>
        <b/>
        <sz val="12"/>
        <color indexed="30"/>
        <rFont val="Arial"/>
        <family val="2"/>
      </rPr>
      <t>IRC</t>
    </r>
    <r>
      <rPr>
        <b/>
        <sz val="12"/>
        <color indexed="30"/>
        <rFont val="ＭＳ Ｐゴシック"/>
        <family val="3"/>
      </rPr>
      <t>証書発行以降、何か変更を行ないましたか？</t>
    </r>
  </si>
  <si>
    <r>
      <rPr>
        <b/>
        <sz val="11"/>
        <rFont val="ＭＳ Ｐゴシック"/>
        <family val="3"/>
      </rPr>
      <t>ハル</t>
    </r>
    <r>
      <rPr>
        <b/>
        <sz val="11"/>
        <rFont val="Arial"/>
        <family val="2"/>
      </rPr>
      <t>/</t>
    </r>
    <r>
      <rPr>
        <b/>
        <sz val="11"/>
        <rFont val="ＭＳ Ｐゴシック"/>
        <family val="3"/>
      </rPr>
      <t>内装</t>
    </r>
    <r>
      <rPr>
        <b/>
        <sz val="11"/>
        <rFont val="Arial"/>
        <family val="2"/>
      </rPr>
      <t>/</t>
    </r>
    <r>
      <rPr>
        <b/>
        <sz val="11"/>
        <rFont val="ＭＳ Ｐゴシック"/>
        <family val="3"/>
      </rPr>
      <t>アペンデージ</t>
    </r>
    <r>
      <rPr>
        <b/>
        <sz val="11"/>
        <rFont val="Arial"/>
        <family val="2"/>
      </rPr>
      <t>/</t>
    </r>
    <r>
      <rPr>
        <b/>
        <sz val="11"/>
        <rFont val="ＭＳ Ｐゴシック"/>
        <family val="3"/>
      </rPr>
      <t>リグ変更　該当箇所のみチェック</t>
    </r>
  </si>
  <si>
    <t>フィンキール変更</t>
  </si>
  <si>
    <t>バルブの変更</t>
  </si>
  <si>
    <t>ラダーの変更</t>
  </si>
  <si>
    <t>マストの変更</t>
  </si>
  <si>
    <t>スタンディングリギンの変更</t>
  </si>
  <si>
    <t>ハルの改造</t>
  </si>
  <si>
    <t>内装の変更</t>
  </si>
  <si>
    <t>該当の場合、材質、仕様、設計図等を提出</t>
  </si>
  <si>
    <t>該当の場合、バルブ重量を申告を忘れずに</t>
  </si>
  <si>
    <t>該当の場合、材質、仕様、設計図等を提出</t>
  </si>
  <si>
    <t>該当の場合、材質の申告を忘れずに</t>
  </si>
  <si>
    <t>該当の場合、重量変化の申告を忘れずに</t>
  </si>
  <si>
    <t>該当の場合、図面の提出等詳細の申告を忘れずに</t>
  </si>
  <si>
    <t>該当の場合、写真の提出等詳細の申告を忘れずに</t>
  </si>
  <si>
    <r>
      <t>LH</t>
    </r>
    <r>
      <rPr>
        <b/>
        <sz val="9"/>
        <rFont val="ＭＳ Ｐゴシック"/>
        <family val="3"/>
      </rPr>
      <t>は必須（料金計算用）、その他は変更もしくは、再計測したもののみ記入</t>
    </r>
  </si>
  <si>
    <t>新データ</t>
  </si>
  <si>
    <t>情報元</t>
  </si>
  <si>
    <t>必須</t>
  </si>
  <si>
    <t>いずれかをチェック：</t>
  </si>
  <si>
    <r>
      <t>LH</t>
    </r>
    <r>
      <rPr>
        <sz val="10"/>
        <rFont val="ＭＳ Ｐゴシック"/>
        <family val="3"/>
      </rPr>
      <t>再計測</t>
    </r>
  </si>
  <si>
    <t>もしくは、料金計算のみ</t>
  </si>
  <si>
    <t>フィンキール内部材質</t>
  </si>
  <si>
    <r>
      <rPr>
        <sz val="10"/>
        <rFont val="ＭＳ Ｐゴシック"/>
        <family val="3"/>
      </rPr>
      <t>変更の場合、要詳細説明</t>
    </r>
    <r>
      <rPr>
        <sz val="10"/>
        <rFont val="Arial"/>
        <family val="2"/>
      </rPr>
      <t xml:space="preserve"> --&gt;</t>
    </r>
  </si>
  <si>
    <r>
      <t xml:space="preserve">Draft Board </t>
    </r>
    <r>
      <rPr>
        <sz val="10"/>
        <rFont val="ＭＳ Ｐゴシック"/>
        <family val="3"/>
      </rPr>
      <t>アップ</t>
    </r>
  </si>
  <si>
    <r>
      <t xml:space="preserve">Draft Board </t>
    </r>
    <r>
      <rPr>
        <sz val="10"/>
        <rFont val="ＭＳ Ｐゴシック"/>
        <family val="3"/>
      </rPr>
      <t>ダウン</t>
    </r>
  </si>
  <si>
    <r>
      <rPr>
        <b/>
        <sz val="10"/>
        <rFont val="ＭＳ Ｐゴシック"/>
        <family val="3"/>
      </rPr>
      <t>追加の詳細事項</t>
    </r>
    <r>
      <rPr>
        <b/>
        <sz val="10"/>
        <rFont val="Arial"/>
        <family val="2"/>
      </rPr>
      <t xml:space="preserve"> </t>
    </r>
    <r>
      <rPr>
        <b/>
        <sz val="10"/>
        <rFont val="ＭＳ Ｐゴシック"/>
        <family val="3"/>
      </rPr>
      <t>（変更した項目に関する質問が見当たらない場合、この欄に詳細を記載して下さい）</t>
    </r>
  </si>
  <si>
    <t>*Boat Weight(ボート重量)が変っているなら、その理由を明確にして下さい。</t>
  </si>
  <si>
    <t>スプレッダー組数</t>
  </si>
  <si>
    <r>
      <t>(</t>
    </r>
    <r>
      <rPr>
        <i/>
        <sz val="10"/>
        <rFont val="ＭＳ Ｐゴシック"/>
        <family val="3"/>
      </rPr>
      <t>ジャンパーストラット含む</t>
    </r>
    <r>
      <rPr>
        <i/>
        <sz val="10"/>
        <rFont val="Arial"/>
        <family val="2"/>
      </rPr>
      <t>)</t>
    </r>
  </si>
  <si>
    <r>
      <rPr>
        <sz val="10"/>
        <rFont val="ＭＳ Ｐゴシック"/>
        <family val="3"/>
      </rPr>
      <t>スプレッダー後傾</t>
    </r>
    <r>
      <rPr>
        <sz val="10"/>
        <rFont val="Arial"/>
        <family val="2"/>
      </rPr>
      <t xml:space="preserve"> Y/N</t>
    </r>
  </si>
  <si>
    <t>アフトステー　数（組）</t>
  </si>
  <si>
    <t>スタンディングリギン材質</t>
  </si>
  <si>
    <t>変更がある場合</t>
  </si>
  <si>
    <r>
      <t>*</t>
    </r>
    <r>
      <rPr>
        <b/>
        <sz val="10"/>
        <rFont val="ＭＳ Ｐゴシック"/>
        <family val="3"/>
      </rPr>
      <t>ヘッドセール申告値変更の場合、以前の証書と同じでも</t>
    </r>
    <r>
      <rPr>
        <b/>
        <sz val="10"/>
        <rFont val="Arial"/>
        <family val="2"/>
      </rPr>
      <t>LLmax</t>
    </r>
    <r>
      <rPr>
        <b/>
        <sz val="10"/>
        <rFont val="ＭＳ Ｐゴシック"/>
        <family val="3"/>
      </rPr>
      <t>を記載して下さい</t>
    </r>
  </si>
  <si>
    <r>
      <t xml:space="preserve">HLUmax = </t>
    </r>
    <r>
      <rPr>
        <sz val="9"/>
        <color indexed="12"/>
        <rFont val="ＭＳ Ｐゴシック"/>
        <family val="3"/>
      </rPr>
      <t>搭載しているヘッドセールの内、最大のラフ長さ</t>
    </r>
  </si>
  <si>
    <r>
      <t xml:space="preserve">HAS </t>
    </r>
    <r>
      <rPr>
        <i/>
        <sz val="9"/>
        <rFont val="ＭＳ Ｐゴシック"/>
        <family val="3"/>
      </rPr>
      <t>計算値</t>
    </r>
  </si>
  <si>
    <t>変更がある場合</t>
  </si>
  <si>
    <t>スピネーカー搭載数</t>
  </si>
  <si>
    <r>
      <rPr>
        <b/>
        <sz val="10"/>
        <rFont val="ＭＳ Ｐゴシック"/>
        <family val="3"/>
      </rPr>
      <t>スピンポール</t>
    </r>
    <r>
      <rPr>
        <b/>
        <sz val="10"/>
        <rFont val="Arial"/>
        <family val="2"/>
      </rPr>
      <t>, bowsprit</t>
    </r>
    <r>
      <rPr>
        <b/>
        <sz val="10"/>
        <rFont val="ＭＳ Ｐゴシック"/>
        <family val="3"/>
      </rPr>
      <t>等</t>
    </r>
  </si>
  <si>
    <t>対称</t>
  </si>
  <si>
    <t>　スピン</t>
  </si>
  <si>
    <t>非対称</t>
  </si>
  <si>
    <t>　スピン</t>
  </si>
  <si>
    <t>寸法値からの計算</t>
  </si>
  <si>
    <r>
      <t>SPA</t>
    </r>
    <r>
      <rPr>
        <i/>
        <sz val="9"/>
        <rFont val="ＭＳ Ｐゴシック"/>
        <family val="3"/>
      </rPr>
      <t>計算値</t>
    </r>
  </si>
  <si>
    <t>2本マストリグ：</t>
  </si>
  <si>
    <r>
      <rPr>
        <i/>
        <sz val="10"/>
        <rFont val="ＭＳ Ｐゴシック"/>
        <family val="3"/>
      </rPr>
      <t>注意：</t>
    </r>
    <r>
      <rPr>
        <i/>
        <sz val="10"/>
        <rFont val="Arial"/>
        <family val="2"/>
      </rPr>
      <t xml:space="preserve"> </t>
    </r>
    <r>
      <rPr>
        <i/>
        <sz val="10"/>
        <rFont val="ＭＳ Ｐゴシック"/>
        <family val="3"/>
      </rPr>
      <t>寸法値と</t>
    </r>
    <r>
      <rPr>
        <i/>
        <sz val="10"/>
        <rFont val="Arial"/>
        <family val="2"/>
      </rPr>
      <t>SPA</t>
    </r>
    <r>
      <rPr>
        <i/>
        <sz val="10"/>
        <rFont val="ＭＳ Ｐゴシック"/>
        <family val="3"/>
      </rPr>
      <t>両方が入力され、計算</t>
    </r>
    <r>
      <rPr>
        <i/>
        <sz val="10"/>
        <rFont val="Arial"/>
        <family val="2"/>
      </rPr>
      <t>SPA</t>
    </r>
    <r>
      <rPr>
        <i/>
        <sz val="10"/>
        <rFont val="ＭＳ Ｐゴシック"/>
        <family val="3"/>
      </rPr>
      <t>と入力</t>
    </r>
    <r>
      <rPr>
        <i/>
        <sz val="10"/>
        <rFont val="Arial"/>
        <family val="2"/>
      </rPr>
      <t>SPA</t>
    </r>
    <r>
      <rPr>
        <i/>
        <sz val="10"/>
        <rFont val="ＭＳ Ｐゴシック"/>
        <family val="3"/>
      </rPr>
      <t>が一致しない場合、計算</t>
    </r>
    <r>
      <rPr>
        <i/>
        <sz val="10"/>
        <rFont val="Arial"/>
        <family val="2"/>
      </rPr>
      <t>SPA</t>
    </r>
    <r>
      <rPr>
        <i/>
        <sz val="10"/>
        <rFont val="ＭＳ Ｐゴシック"/>
        <family val="3"/>
      </rPr>
      <t>が申告値として採用されます。</t>
    </r>
  </si>
  <si>
    <t>対称スピン</t>
  </si>
  <si>
    <t>非対称スピン</t>
  </si>
  <si>
    <t>対称スピンと非対称スピンを両方積む場合、</t>
  </si>
  <si>
    <r>
      <rPr>
        <sz val="10"/>
        <rFont val="ＭＳ Ｐゴシック"/>
        <family val="3"/>
      </rPr>
      <t>どちらが最大エリアとなりますか？</t>
    </r>
    <r>
      <rPr>
        <sz val="10"/>
        <rFont val="Arial"/>
        <family val="2"/>
      </rPr>
      <t xml:space="preserve"> </t>
    </r>
    <r>
      <rPr>
        <b/>
        <sz val="10"/>
        <rFont val="Arial"/>
        <family val="2"/>
      </rPr>
      <t>(</t>
    </r>
    <r>
      <rPr>
        <b/>
        <sz val="10"/>
        <rFont val="ＭＳ Ｐゴシック"/>
        <family val="3"/>
      </rPr>
      <t>該当のボックスにチェック</t>
    </r>
    <r>
      <rPr>
        <sz val="10"/>
        <rFont val="Arial"/>
        <family val="2"/>
      </rPr>
      <t>)</t>
    </r>
  </si>
  <si>
    <t>／ｍ</t>
  </si>
  <si>
    <r>
      <t>LH 11.99m</t>
    </r>
    <r>
      <rPr>
        <b/>
        <sz val="10"/>
        <rFont val="ＭＳ Ｐゴシック"/>
        <family val="3"/>
      </rPr>
      <t>以下</t>
    </r>
  </si>
  <si>
    <r>
      <t xml:space="preserve">LH 18.00m </t>
    </r>
    <r>
      <rPr>
        <b/>
        <sz val="10"/>
        <rFont val="ＭＳ Ｐゴシック"/>
        <family val="3"/>
      </rPr>
      <t>以上</t>
    </r>
  </si>
  <si>
    <t>合計</t>
  </si>
  <si>
    <t>特急</t>
  </si>
  <si>
    <t>単位更新料</t>
  </si>
  <si>
    <t>更新料</t>
  </si>
  <si>
    <t>料金計算</t>
  </si>
  <si>
    <t>注意</t>
  </si>
  <si>
    <r>
      <rPr>
        <sz val="10"/>
        <color indexed="10"/>
        <rFont val="ＭＳ Ｐゴシック"/>
        <family val="3"/>
      </rPr>
      <t>エンドースド</t>
    </r>
    <r>
      <rPr>
        <sz val="10"/>
        <rFont val="ＭＳ Ｐゴシック"/>
        <family val="3"/>
      </rPr>
      <t>証書の場合、変更する申告値は公認メジャラーの確認が必要です。詳しくは加盟団体もしくは</t>
    </r>
    <r>
      <rPr>
        <sz val="10"/>
        <rFont val="Arial"/>
        <family val="2"/>
      </rPr>
      <t>IRC</t>
    </r>
    <r>
      <rPr>
        <sz val="10"/>
        <rFont val="ＭＳ Ｐゴシック"/>
        <family val="3"/>
      </rPr>
      <t>レーティングオフィスにお問い合わせください。</t>
    </r>
  </si>
  <si>
    <r>
      <t>IRC</t>
    </r>
    <r>
      <rPr>
        <sz val="10"/>
        <rFont val="ＭＳ Ｐゴシック"/>
        <family val="3"/>
      </rPr>
      <t>規則</t>
    </r>
    <r>
      <rPr>
        <sz val="10"/>
        <rFont val="Arial"/>
        <family val="2"/>
      </rPr>
      <t>22.2.2</t>
    </r>
    <r>
      <rPr>
        <sz val="10"/>
        <rFont val="ＭＳ Ｐゴシック"/>
        <family val="3"/>
      </rPr>
      <t>（標準内装の取外し）および</t>
    </r>
    <r>
      <rPr>
        <sz val="10"/>
        <rFont val="Arial"/>
        <family val="2"/>
      </rPr>
      <t>21.2</t>
    </r>
    <r>
      <rPr>
        <sz val="10"/>
        <rFont val="ＭＳ Ｐゴシック"/>
        <family val="3"/>
      </rPr>
      <t>（リグ／セール）に注意。</t>
    </r>
  </si>
  <si>
    <t>セールメーカーもしくは公認メジャラーからデータが提出されても、</t>
  </si>
  <si>
    <t>本申告書の提出は必要です。</t>
  </si>
  <si>
    <t>データの変更の記載と共に、データの情報元を明らかにして下さい。</t>
  </si>
  <si>
    <t>例、メインセール＆ヘッドセールはｘｘｘセールメーカーより</t>
  </si>
  <si>
    <t>例、ボート重量は、ｘｘｘより（メジャラー名）</t>
  </si>
  <si>
    <t>エンドースド証書のためのセールデータの変更</t>
  </si>
  <si>
    <t>セールメーカーもしくは公認メジャラーによる計測値のみ受け付けます。</t>
  </si>
  <si>
    <r>
      <rPr>
        <b/>
        <sz val="10"/>
        <color indexed="30"/>
        <rFont val="ＭＳ Ｐゴシック"/>
        <family val="3"/>
      </rPr>
      <t>宣誓：</t>
    </r>
    <r>
      <rPr>
        <b/>
        <sz val="10"/>
        <color indexed="30"/>
        <rFont val="Arial"/>
        <family val="2"/>
      </rPr>
      <t xml:space="preserve">  </t>
    </r>
    <r>
      <rPr>
        <b/>
        <sz val="10"/>
        <color indexed="30"/>
        <rFont val="ＭＳ Ｐゴシック"/>
        <family val="3"/>
      </rPr>
      <t>申請者は、本申告書を提出することにより、本申告書に記載した内容が可能な限り正しいものであることを確認し、</t>
    </r>
    <r>
      <rPr>
        <b/>
        <sz val="10"/>
        <color indexed="30"/>
        <rFont val="Arial"/>
        <family val="2"/>
      </rPr>
      <t>IRC</t>
    </r>
    <r>
      <rPr>
        <b/>
        <sz val="10"/>
        <color indexed="30"/>
        <rFont val="ＭＳ Ｐゴシック"/>
        <family val="3"/>
      </rPr>
      <t>規則を読んだ上で、その内容に準拠することを宣言したものとみなされます。</t>
    </r>
  </si>
  <si>
    <t>ワンデザイン：申請者は、当該ヨットが現ワンデザインクラス規則に準拠し、有効なクラス証書を保有していることを宣言したものとみなされます。</t>
  </si>
  <si>
    <r>
      <rPr>
        <b/>
        <sz val="10"/>
        <rFont val="ＭＳ Ｐゴシック"/>
        <family val="3"/>
      </rPr>
      <t>特急処理</t>
    </r>
    <r>
      <rPr>
        <sz val="10"/>
        <rFont val="ＭＳ Ｐゴシック"/>
        <family val="3"/>
      </rPr>
      <t>希望の場合</t>
    </r>
    <r>
      <rPr>
        <sz val="10"/>
        <rFont val="Arial"/>
        <family val="2"/>
      </rPr>
      <t>(</t>
    </r>
    <r>
      <rPr>
        <sz val="10"/>
        <rFont val="ＭＳ Ｐゴシック"/>
        <family val="3"/>
      </rPr>
      <t>料金</t>
    </r>
    <r>
      <rPr>
        <sz val="10"/>
        <rFont val="Arial"/>
        <family val="2"/>
      </rPr>
      <t>2</t>
    </r>
    <r>
      <rPr>
        <sz val="10"/>
        <rFont val="ＭＳ Ｐゴシック"/>
        <family val="3"/>
      </rPr>
      <t>倍</t>
    </r>
    <r>
      <rPr>
        <sz val="10"/>
        <rFont val="Arial"/>
        <family val="2"/>
      </rPr>
      <t>)</t>
    </r>
    <r>
      <rPr>
        <sz val="10"/>
        <rFont val="ＭＳ Ｐゴシック"/>
        <family val="3"/>
      </rPr>
      <t>、右のボックスをチェックして下さい：</t>
    </r>
  </si>
  <si>
    <t>小数点以下２桁</t>
  </si>
  <si>
    <r>
      <rPr>
        <b/>
        <sz val="12"/>
        <rFont val="ＭＳ Ｐゴシック"/>
        <family val="3"/>
      </rPr>
      <t>申請料</t>
    </r>
    <r>
      <rPr>
        <b/>
        <sz val="12"/>
        <rFont val="Arial"/>
        <family val="2"/>
      </rPr>
      <t>* :</t>
    </r>
  </si>
  <si>
    <r>
      <t>*</t>
    </r>
    <r>
      <rPr>
        <sz val="10"/>
        <rFont val="ＭＳ Ｐゴシック"/>
        <family val="3"/>
      </rPr>
      <t>公認計測がある場合は別途</t>
    </r>
  </si>
</sst>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mm/yy"/>
    <numFmt numFmtId="185" formatCode="&quot;£&quot;#,##0.00"/>
    <numFmt numFmtId="186" formatCode="&quot;Yes&quot;;&quot;Yes&quot;;&quot;No&quot;"/>
    <numFmt numFmtId="187" formatCode="&quot;True&quot;;&quot;True&quot;;&quot;False&quot;"/>
    <numFmt numFmtId="188" formatCode="&quot;On&quot;;&quot;On&quot;;&quot;Off&quot;"/>
    <numFmt numFmtId="189" formatCode="[$€-2]\ #,##0.00_);[Red]\([$€-2]\ #,##0.00\)"/>
    <numFmt numFmtId="190" formatCode="0.0"/>
  </numFmts>
  <fonts count="107">
    <font>
      <sz val="10"/>
      <name val="Arial"/>
      <family val="2"/>
    </font>
    <font>
      <b/>
      <sz val="10"/>
      <name val="Arial"/>
      <family val="2"/>
    </font>
    <font>
      <sz val="8"/>
      <name val="Arial"/>
      <family val="2"/>
    </font>
    <font>
      <b/>
      <sz val="10"/>
      <color indexed="10"/>
      <name val="Arial"/>
      <family val="2"/>
    </font>
    <font>
      <b/>
      <sz val="9"/>
      <color indexed="9"/>
      <name val="Arial"/>
      <family val="2"/>
    </font>
    <font>
      <sz val="9"/>
      <name val="Arial"/>
      <family val="2"/>
    </font>
    <font>
      <b/>
      <sz val="9"/>
      <name val="Arial"/>
      <family val="2"/>
    </font>
    <font>
      <b/>
      <sz val="8"/>
      <color indexed="62"/>
      <name val="Arial"/>
      <family val="2"/>
    </font>
    <font>
      <i/>
      <sz val="10"/>
      <name val="Arial"/>
      <family val="2"/>
    </font>
    <font>
      <i/>
      <sz val="9"/>
      <name val="Arial"/>
      <family val="2"/>
    </font>
    <font>
      <sz val="8"/>
      <name val="Tahoma"/>
      <family val="2"/>
    </font>
    <font>
      <i/>
      <sz val="10"/>
      <color indexed="62"/>
      <name val="Arial"/>
      <family val="2"/>
    </font>
    <font>
      <b/>
      <sz val="10"/>
      <color indexed="18"/>
      <name val="Arial"/>
      <family val="2"/>
    </font>
    <font>
      <u val="single"/>
      <sz val="10"/>
      <color indexed="12"/>
      <name val="Arial"/>
      <family val="2"/>
    </font>
    <font>
      <u val="single"/>
      <sz val="10"/>
      <color indexed="36"/>
      <name val="Arial"/>
      <family val="2"/>
    </font>
    <font>
      <b/>
      <sz val="12"/>
      <color indexed="10"/>
      <name val="Arial"/>
      <family val="2"/>
    </font>
    <font>
      <b/>
      <sz val="12"/>
      <name val="Arial"/>
      <family val="2"/>
    </font>
    <font>
      <b/>
      <sz val="10"/>
      <color indexed="12"/>
      <name val="Arial"/>
      <family val="2"/>
    </font>
    <font>
      <b/>
      <sz val="36"/>
      <color indexed="9"/>
      <name val="Arial"/>
      <family val="2"/>
    </font>
    <font>
      <sz val="10"/>
      <color indexed="10"/>
      <name val="Arial"/>
      <family val="2"/>
    </font>
    <font>
      <b/>
      <sz val="10"/>
      <color indexed="8"/>
      <name val="Arial"/>
      <family val="2"/>
    </font>
    <font>
      <sz val="10"/>
      <color indexed="8"/>
      <name val="Arial"/>
      <family val="2"/>
    </font>
    <font>
      <sz val="9"/>
      <color indexed="12"/>
      <name val="Arial"/>
      <family val="2"/>
    </font>
    <font>
      <b/>
      <sz val="72"/>
      <color indexed="9"/>
      <name val="Arial"/>
      <family val="2"/>
    </font>
    <font>
      <b/>
      <sz val="16"/>
      <name val="Arial"/>
      <family val="2"/>
    </font>
    <font>
      <i/>
      <sz val="10"/>
      <color indexed="10"/>
      <name val="Arial"/>
      <family val="2"/>
    </font>
    <font>
      <sz val="9"/>
      <color indexed="10"/>
      <name val="Arial"/>
      <family val="2"/>
    </font>
    <font>
      <sz val="9"/>
      <color indexed="22"/>
      <name val="Arial"/>
      <family val="2"/>
    </font>
    <font>
      <b/>
      <sz val="11"/>
      <name val="Arial"/>
      <family val="2"/>
    </font>
    <font>
      <b/>
      <sz val="10"/>
      <color indexed="17"/>
      <name val="Arial"/>
      <family val="2"/>
    </font>
    <font>
      <b/>
      <sz val="11"/>
      <color indexed="10"/>
      <name val="Arial"/>
      <family val="2"/>
    </font>
    <font>
      <b/>
      <sz val="14"/>
      <name val="Arial"/>
      <family val="2"/>
    </font>
    <font>
      <u val="single"/>
      <sz val="10"/>
      <color indexed="30"/>
      <name val="Arial"/>
      <family val="2"/>
    </font>
    <font>
      <b/>
      <sz val="10"/>
      <color indexed="30"/>
      <name val="Arial"/>
      <family val="2"/>
    </font>
    <font>
      <u val="single"/>
      <sz val="11"/>
      <color indexed="12"/>
      <name val="Arial"/>
      <family val="2"/>
    </font>
    <font>
      <sz val="11"/>
      <name val="Arial"/>
      <family val="2"/>
    </font>
    <font>
      <b/>
      <sz val="12"/>
      <color indexed="30"/>
      <name val="Arial"/>
      <family val="2"/>
    </font>
    <font>
      <sz val="11"/>
      <name val="ＭＳ Ｐゴシック"/>
      <family val="3"/>
    </font>
    <font>
      <b/>
      <sz val="20"/>
      <color indexed="9"/>
      <name val="ＭＳ Ｐゴシック"/>
      <family val="3"/>
    </font>
    <font>
      <sz val="10"/>
      <name val="ＭＳ Ｐゴシック"/>
      <family val="3"/>
    </font>
    <font>
      <b/>
      <sz val="10"/>
      <name val="ＭＳ Ｐゴシック"/>
      <family val="3"/>
    </font>
    <font>
      <sz val="8"/>
      <name val="ＭＳ Ｐゴシック"/>
      <family val="3"/>
    </font>
    <font>
      <b/>
      <sz val="12"/>
      <color indexed="30"/>
      <name val="ＭＳ Ｐゴシック"/>
      <family val="3"/>
    </font>
    <font>
      <b/>
      <sz val="11"/>
      <name val="ＭＳ Ｐゴシック"/>
      <family val="3"/>
    </font>
    <font>
      <b/>
      <sz val="14"/>
      <name val="ＭＳ Ｐゴシック"/>
      <family val="3"/>
    </font>
    <font>
      <b/>
      <sz val="9"/>
      <name val="ＭＳ Ｐゴシック"/>
      <family val="3"/>
    </font>
    <font>
      <b/>
      <sz val="12"/>
      <name val="ＭＳ Ｐゴシック"/>
      <family val="3"/>
    </font>
    <font>
      <b/>
      <i/>
      <sz val="10"/>
      <name val="ＭＳ Ｐゴシック"/>
      <family val="3"/>
    </font>
    <font>
      <sz val="9"/>
      <name val="ＭＳ Ｐゴシック"/>
      <family val="3"/>
    </font>
    <font>
      <i/>
      <sz val="10"/>
      <name val="ＭＳ Ｐゴシック"/>
      <family val="3"/>
    </font>
    <font>
      <sz val="9"/>
      <color indexed="12"/>
      <name val="ＭＳ Ｐゴシック"/>
      <family val="3"/>
    </font>
    <font>
      <i/>
      <sz val="9"/>
      <name val="ＭＳ Ｐゴシック"/>
      <family val="3"/>
    </font>
    <font>
      <sz val="10"/>
      <color indexed="10"/>
      <name val="ＭＳ Ｐゴシック"/>
      <family val="3"/>
    </font>
    <font>
      <sz val="10"/>
      <name val="HGPｺﾞｼｯｸM"/>
      <family val="3"/>
    </font>
    <font>
      <i/>
      <sz val="10"/>
      <name val="HGPｺﾞｼｯｸM"/>
      <family val="3"/>
    </font>
    <font>
      <b/>
      <sz val="10"/>
      <color indexed="30"/>
      <name val="ＭＳ Ｐゴシック"/>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12"/>
      <name val="Arial"/>
      <family val="2"/>
    </font>
    <font>
      <b/>
      <sz val="12"/>
      <color indexed="18"/>
      <name val="Arial"/>
      <family val="2"/>
    </font>
    <font>
      <sz val="10"/>
      <color indexed="30"/>
      <name val="Arial"/>
      <family val="2"/>
    </font>
    <font>
      <b/>
      <sz val="20"/>
      <color indexed="9"/>
      <name val="Arial"/>
      <family val="2"/>
    </font>
    <font>
      <b/>
      <sz val="24"/>
      <color indexed="9"/>
      <name val="Arial"/>
      <family val="2"/>
    </font>
    <font>
      <b/>
      <sz val="48"/>
      <color indexed="9"/>
      <name val="Arial"/>
      <family val="2"/>
    </font>
    <font>
      <b/>
      <sz val="12"/>
      <color indexed="18"/>
      <name val="ＭＳ Ｐゴシック"/>
      <family val="3"/>
    </font>
    <font>
      <sz val="9"/>
      <name val="MS UI 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2"/>
      <color rgb="FF0070C0"/>
      <name val="Arial"/>
      <family val="2"/>
    </font>
    <font>
      <sz val="10"/>
      <color rgb="FFFF0000"/>
      <name val="Arial"/>
      <family val="2"/>
    </font>
    <font>
      <sz val="10"/>
      <color rgb="FF0000FF"/>
      <name val="Arial"/>
      <family val="2"/>
    </font>
    <font>
      <b/>
      <sz val="12"/>
      <color rgb="FF002060"/>
      <name val="Arial"/>
      <family val="2"/>
    </font>
    <font>
      <b/>
      <sz val="24"/>
      <color theme="0" tint="-0.04997999966144562"/>
      <name val="Arial"/>
      <family val="2"/>
    </font>
    <font>
      <b/>
      <sz val="48"/>
      <color theme="0" tint="-0.04997999966144562"/>
      <name val="Arial"/>
      <family val="2"/>
    </font>
    <font>
      <sz val="10"/>
      <name val="Calibri"/>
      <family val="3"/>
    </font>
    <font>
      <b/>
      <sz val="12"/>
      <color rgb="FF002060"/>
      <name val="ＭＳ Ｐゴシック"/>
      <family val="3"/>
    </font>
    <font>
      <b/>
      <sz val="20"/>
      <color theme="0" tint="-0.04997999966144562"/>
      <name val="Arial"/>
      <family val="2"/>
    </font>
    <font>
      <sz val="10"/>
      <color rgb="FF0070C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0070C0"/>
        <bgColor indexed="64"/>
      </patternFill>
    </fill>
    <fill>
      <patternFill patternType="solid">
        <fgColor theme="0" tint="-0.04997999966144562"/>
        <bgColor indexed="64"/>
      </patternFill>
    </fill>
    <fill>
      <patternFill patternType="solid">
        <fgColor theme="2"/>
        <bgColor indexed="64"/>
      </patternFill>
    </fill>
  </fills>
  <borders count="4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thin"/>
      <bottom style="thin"/>
    </border>
    <border>
      <left style="thin"/>
      <right style="thin"/>
      <top style="thin"/>
      <bottom>
        <color indexed="63"/>
      </bottom>
    </border>
    <border>
      <left style="thin"/>
      <right style="thin"/>
      <top>
        <color indexed="63"/>
      </top>
      <bottom>
        <color indexed="63"/>
      </bottom>
    </border>
    <border>
      <left>
        <color indexed="63"/>
      </left>
      <right style="thin"/>
      <top style="thin"/>
      <bottom style="thin"/>
    </border>
    <border>
      <left>
        <color indexed="63"/>
      </left>
      <right>
        <color indexed="63"/>
      </right>
      <top>
        <color indexed="63"/>
      </top>
      <bottom style="medium"/>
    </border>
    <border>
      <left style="thin">
        <color indexed="23"/>
      </left>
      <right>
        <color indexed="63"/>
      </right>
      <top style="thin">
        <color indexed="23"/>
      </top>
      <bottom style="thin">
        <color indexed="23"/>
      </bottom>
    </border>
    <border>
      <left>
        <color indexed="6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right style="thin"/>
      <top>
        <color indexed="63"/>
      </top>
      <bottom style="thin"/>
    </border>
    <border>
      <left style="thin"/>
      <right>
        <color indexed="63"/>
      </right>
      <top style="thin"/>
      <bottom style="thin"/>
    </border>
    <border>
      <left style="medium"/>
      <right>
        <color indexed="63"/>
      </right>
      <top>
        <color indexed="63"/>
      </top>
      <bottom>
        <color indexed="63"/>
      </bottom>
    </border>
    <border>
      <left style="medium"/>
      <right>
        <color indexed="63"/>
      </right>
      <top>
        <color indexed="63"/>
      </top>
      <bottom style="medium"/>
    </border>
    <border>
      <left style="thin"/>
      <right>
        <color indexed="63"/>
      </right>
      <top style="thin"/>
      <bottom>
        <color indexed="63"/>
      </bottom>
    </border>
    <border>
      <left style="thin"/>
      <right>
        <color indexed="63"/>
      </right>
      <top>
        <color indexed="63"/>
      </top>
      <bottom style="thin"/>
    </border>
    <border>
      <left>
        <color indexed="63"/>
      </left>
      <right style="medium"/>
      <top style="thin"/>
      <bottom>
        <color indexed="63"/>
      </bottom>
    </border>
    <border>
      <left>
        <color indexed="63"/>
      </left>
      <right style="medium"/>
      <top>
        <color indexed="63"/>
      </top>
      <bottom>
        <color indexed="63"/>
      </bottom>
    </border>
    <border>
      <left style="thin">
        <color indexed="23"/>
      </left>
      <right>
        <color indexed="63"/>
      </right>
      <top style="thin"/>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color indexed="23"/>
      </left>
      <right>
        <color indexed="63"/>
      </right>
      <top style="thin"/>
      <bottom style="thin">
        <color indexed="23"/>
      </bottom>
    </border>
    <border>
      <left>
        <color indexed="63"/>
      </left>
      <right>
        <color indexed="63"/>
      </right>
      <top style="thin"/>
      <bottom style="thin">
        <color indexed="23"/>
      </bottom>
    </border>
    <border>
      <left>
        <color indexed="63"/>
      </left>
      <right style="thin">
        <color indexed="23"/>
      </right>
      <top style="thin"/>
      <bottom style="thin">
        <color indexed="23"/>
      </bottom>
    </border>
    <border>
      <left>
        <color indexed="63"/>
      </left>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0" fillId="2" borderId="0" applyNumberFormat="0" applyBorder="0" applyAlignment="0" applyProtection="0"/>
    <xf numFmtId="0" fontId="80" fillId="3" borderId="0" applyNumberFormat="0" applyBorder="0" applyAlignment="0" applyProtection="0"/>
    <xf numFmtId="0" fontId="80" fillId="4" borderId="0" applyNumberFormat="0" applyBorder="0" applyAlignment="0" applyProtection="0"/>
    <xf numFmtId="0" fontId="80" fillId="5" borderId="0" applyNumberFormat="0" applyBorder="0" applyAlignment="0" applyProtection="0"/>
    <xf numFmtId="0" fontId="80" fillId="6" borderId="0" applyNumberFormat="0" applyBorder="0" applyAlignment="0" applyProtection="0"/>
    <xf numFmtId="0" fontId="80" fillId="7" borderId="0" applyNumberFormat="0" applyBorder="0" applyAlignment="0" applyProtection="0"/>
    <xf numFmtId="0" fontId="80" fillId="8" borderId="0" applyNumberFormat="0" applyBorder="0" applyAlignment="0" applyProtection="0"/>
    <xf numFmtId="0" fontId="80" fillId="9" borderId="0" applyNumberFormat="0" applyBorder="0" applyAlignment="0" applyProtection="0"/>
    <xf numFmtId="0" fontId="80" fillId="10" borderId="0" applyNumberFormat="0" applyBorder="0" applyAlignment="0" applyProtection="0"/>
    <xf numFmtId="0" fontId="80" fillId="11" borderId="0" applyNumberFormat="0" applyBorder="0" applyAlignment="0" applyProtection="0"/>
    <xf numFmtId="0" fontId="80" fillId="12" borderId="0" applyNumberFormat="0" applyBorder="0" applyAlignment="0" applyProtection="0"/>
    <xf numFmtId="0" fontId="80" fillId="13" borderId="0" applyNumberFormat="0" applyBorder="0" applyAlignment="0" applyProtection="0"/>
    <xf numFmtId="0" fontId="81" fillId="14" borderId="0" applyNumberFormat="0" applyBorder="0" applyAlignment="0" applyProtection="0"/>
    <xf numFmtId="0" fontId="81" fillId="15" borderId="0" applyNumberFormat="0" applyBorder="0" applyAlignment="0" applyProtection="0"/>
    <xf numFmtId="0" fontId="81" fillId="16" borderId="0" applyNumberFormat="0" applyBorder="0" applyAlignment="0" applyProtection="0"/>
    <xf numFmtId="0" fontId="81" fillId="17" borderId="0" applyNumberFormat="0" applyBorder="0" applyAlignment="0" applyProtection="0"/>
    <xf numFmtId="0" fontId="81" fillId="18" borderId="0" applyNumberFormat="0" applyBorder="0" applyAlignment="0" applyProtection="0"/>
    <xf numFmtId="0" fontId="81" fillId="19" borderId="0" applyNumberFormat="0" applyBorder="0" applyAlignment="0" applyProtection="0"/>
    <xf numFmtId="0" fontId="81" fillId="20" borderId="0" applyNumberFormat="0" applyBorder="0" applyAlignment="0" applyProtection="0"/>
    <xf numFmtId="0" fontId="81" fillId="21" borderId="0" applyNumberFormat="0" applyBorder="0" applyAlignment="0" applyProtection="0"/>
    <xf numFmtId="0" fontId="81" fillId="22" borderId="0" applyNumberFormat="0" applyBorder="0" applyAlignment="0" applyProtection="0"/>
    <xf numFmtId="0" fontId="81" fillId="23" borderId="0" applyNumberFormat="0" applyBorder="0" applyAlignment="0" applyProtection="0"/>
    <xf numFmtId="0" fontId="81" fillId="24" borderId="0" applyNumberFormat="0" applyBorder="0" applyAlignment="0" applyProtection="0"/>
    <xf numFmtId="0" fontId="81" fillId="25" borderId="0" applyNumberFormat="0" applyBorder="0" applyAlignment="0" applyProtection="0"/>
    <xf numFmtId="0" fontId="82" fillId="0" borderId="0" applyNumberFormat="0" applyFill="0" applyBorder="0" applyAlignment="0" applyProtection="0"/>
    <xf numFmtId="0" fontId="83" fillId="26" borderId="1" applyNumberFormat="0" applyAlignment="0" applyProtection="0"/>
    <xf numFmtId="0" fontId="84" fillId="27" borderId="0" applyNumberFormat="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0" fillId="28" borderId="2" applyNumberFormat="0" applyFont="0" applyAlignment="0" applyProtection="0"/>
    <xf numFmtId="0" fontId="85" fillId="0" borderId="3" applyNumberFormat="0" applyFill="0" applyAlignment="0" applyProtection="0"/>
    <xf numFmtId="0" fontId="86" fillId="29" borderId="0" applyNumberFormat="0" applyBorder="0" applyAlignment="0" applyProtection="0"/>
    <xf numFmtId="0" fontId="87" fillId="30" borderId="4" applyNumberFormat="0" applyAlignment="0" applyProtection="0"/>
    <xf numFmtId="0" fontId="88" fillId="0" borderId="0" applyNumberFormat="0" applyFill="0" applyBorder="0" applyAlignment="0" applyProtection="0"/>
    <xf numFmtId="181" fontId="0" fillId="0" borderId="0" applyFont="0" applyFill="0" applyBorder="0" applyAlignment="0" applyProtection="0"/>
    <xf numFmtId="183" fontId="0" fillId="0" borderId="0" applyFont="0" applyFill="0" applyBorder="0" applyAlignment="0" applyProtection="0"/>
    <xf numFmtId="0" fontId="89" fillId="0" borderId="5" applyNumberFormat="0" applyFill="0" applyAlignment="0" applyProtection="0"/>
    <xf numFmtId="0" fontId="90" fillId="0" borderId="6" applyNumberFormat="0" applyFill="0" applyAlignment="0" applyProtection="0"/>
    <xf numFmtId="0" fontId="91" fillId="0" borderId="7" applyNumberFormat="0" applyFill="0" applyAlignment="0" applyProtection="0"/>
    <xf numFmtId="0" fontId="91" fillId="0" borderId="0" applyNumberFormat="0" applyFill="0" applyBorder="0" applyAlignment="0" applyProtection="0"/>
    <xf numFmtId="0" fontId="92" fillId="0" borderId="8" applyNumberFormat="0" applyFill="0" applyAlignment="0" applyProtection="0"/>
    <xf numFmtId="0" fontId="93" fillId="30" borderId="9" applyNumberFormat="0" applyAlignment="0" applyProtection="0"/>
    <xf numFmtId="0" fontId="94" fillId="0" borderId="0" applyNumberFormat="0" applyFill="0" applyBorder="0" applyAlignment="0" applyProtection="0"/>
    <xf numFmtId="180" fontId="0" fillId="0" borderId="0" applyFont="0" applyFill="0" applyBorder="0" applyAlignment="0" applyProtection="0"/>
    <xf numFmtId="182" fontId="0" fillId="0" borderId="0" applyFont="0" applyFill="0" applyBorder="0" applyAlignment="0" applyProtection="0"/>
    <xf numFmtId="0" fontId="95" fillId="31" borderId="4" applyNumberFormat="0" applyAlignment="0" applyProtection="0"/>
    <xf numFmtId="0" fontId="14" fillId="0" borderId="0" applyNumberFormat="0" applyFill="0" applyBorder="0" applyAlignment="0" applyProtection="0"/>
    <xf numFmtId="0" fontId="96" fillId="32" borderId="0" applyNumberFormat="0" applyBorder="0" applyAlignment="0" applyProtection="0"/>
  </cellStyleXfs>
  <cellXfs count="354">
    <xf numFmtId="0" fontId="0" fillId="0" borderId="0" xfId="0" applyAlignment="1">
      <alignment/>
    </xf>
    <xf numFmtId="0" fontId="0" fillId="0" borderId="0" xfId="0" applyBorder="1" applyAlignment="1">
      <alignment/>
    </xf>
    <xf numFmtId="0" fontId="0" fillId="0" borderId="0" xfId="0" applyAlignment="1" applyProtection="1">
      <alignment/>
      <protection locked="0"/>
    </xf>
    <xf numFmtId="0" fontId="1" fillId="0" borderId="0" xfId="0" applyFont="1" applyAlignment="1" applyProtection="1">
      <alignment/>
      <protection/>
    </xf>
    <xf numFmtId="0" fontId="0" fillId="0" borderId="0" xfId="0" applyAlignment="1" applyProtection="1">
      <alignment/>
      <protection/>
    </xf>
    <xf numFmtId="0" fontId="0" fillId="0" borderId="10" xfId="0" applyBorder="1" applyAlignment="1" applyProtection="1">
      <alignment/>
      <protection/>
    </xf>
    <xf numFmtId="0" fontId="1" fillId="0" borderId="11" xfId="0" applyFont="1" applyBorder="1" applyAlignment="1" applyProtection="1">
      <alignment/>
      <protection/>
    </xf>
    <xf numFmtId="0" fontId="0" fillId="0" borderId="12" xfId="0" applyBorder="1" applyAlignment="1" applyProtection="1">
      <alignment/>
      <protection/>
    </xf>
    <xf numFmtId="0" fontId="0" fillId="0" borderId="11" xfId="0" applyFont="1" applyBorder="1" applyAlignment="1" applyProtection="1">
      <alignment horizontal="left"/>
      <protection/>
    </xf>
    <xf numFmtId="0" fontId="0" fillId="0" borderId="12" xfId="0" applyFont="1" applyBorder="1" applyAlignment="1" applyProtection="1">
      <alignment horizontal="left"/>
      <protection/>
    </xf>
    <xf numFmtId="0" fontId="0" fillId="0" borderId="13" xfId="0" applyBorder="1" applyAlignment="1" applyProtection="1">
      <alignment/>
      <protection/>
    </xf>
    <xf numFmtId="0" fontId="0" fillId="0" borderId="0" xfId="0" applyFill="1" applyBorder="1" applyAlignment="1" applyProtection="1">
      <alignment/>
      <protection/>
    </xf>
    <xf numFmtId="0" fontId="9" fillId="0" borderId="14" xfId="0" applyFont="1" applyBorder="1" applyAlignment="1" applyProtection="1">
      <alignment horizontal="center"/>
      <protection/>
    </xf>
    <xf numFmtId="0" fontId="1" fillId="0" borderId="15" xfId="0" applyFont="1" applyBorder="1" applyAlignment="1" applyProtection="1">
      <alignment/>
      <protection/>
    </xf>
    <xf numFmtId="0" fontId="0" fillId="0" borderId="16" xfId="0" applyBorder="1" applyAlignment="1" applyProtection="1">
      <alignment/>
      <protection/>
    </xf>
    <xf numFmtId="0" fontId="1" fillId="0" borderId="16" xfId="0" applyFont="1" applyBorder="1" applyAlignment="1" applyProtection="1">
      <alignment/>
      <protection/>
    </xf>
    <xf numFmtId="0" fontId="0" fillId="0" borderId="0" xfId="0" applyBorder="1" applyAlignment="1" applyProtection="1">
      <alignment/>
      <protection/>
    </xf>
    <xf numFmtId="2" fontId="0" fillId="0" borderId="0" xfId="0" applyNumberFormat="1" applyBorder="1" applyAlignment="1" applyProtection="1">
      <alignment/>
      <protection/>
    </xf>
    <xf numFmtId="185" fontId="5" fillId="0" borderId="12" xfId="0" applyNumberFormat="1" applyFont="1" applyBorder="1" applyAlignment="1" applyProtection="1">
      <alignment horizontal="right"/>
      <protection/>
    </xf>
    <xf numFmtId="0" fontId="0" fillId="0" borderId="15" xfId="0" applyBorder="1" applyAlignment="1" applyProtection="1">
      <alignment/>
      <protection/>
    </xf>
    <xf numFmtId="0" fontId="0" fillId="0" borderId="0" xfId="0" applyFont="1" applyFill="1" applyBorder="1" applyAlignment="1" applyProtection="1">
      <alignment/>
      <protection/>
    </xf>
    <xf numFmtId="0" fontId="0" fillId="0" borderId="0" xfId="0" applyFont="1" applyAlignment="1" applyProtection="1">
      <alignment/>
      <protection/>
    </xf>
    <xf numFmtId="0" fontId="0" fillId="0" borderId="0" xfId="0" applyAlignment="1">
      <alignment/>
    </xf>
    <xf numFmtId="0" fontId="1" fillId="0" borderId="0" xfId="0" applyFont="1" applyBorder="1" applyAlignment="1" applyProtection="1">
      <alignment/>
      <protection/>
    </xf>
    <xf numFmtId="0" fontId="1" fillId="0" borderId="0" xfId="0" applyFont="1" applyBorder="1" applyAlignment="1">
      <alignment/>
    </xf>
    <xf numFmtId="0" fontId="11" fillId="0" borderId="11" xfId="0" applyFont="1" applyFill="1" applyBorder="1" applyAlignment="1" applyProtection="1">
      <alignment shrinkToFit="1"/>
      <protection/>
    </xf>
    <xf numFmtId="0" fontId="11" fillId="0" borderId="0" xfId="0" applyFont="1" applyFill="1" applyBorder="1" applyAlignment="1" applyProtection="1">
      <alignment shrinkToFit="1"/>
      <protection/>
    </xf>
    <xf numFmtId="0" fontId="0" fillId="0" borderId="0" xfId="0" applyFill="1" applyAlignment="1" applyProtection="1">
      <alignment/>
      <protection locked="0"/>
    </xf>
    <xf numFmtId="0" fontId="0" fillId="0" borderId="0" xfId="0" applyFont="1" applyFill="1" applyBorder="1" applyAlignment="1" applyProtection="1">
      <alignment horizontal="left"/>
      <protection/>
    </xf>
    <xf numFmtId="0" fontId="0" fillId="0" borderId="12" xfId="0" applyFont="1" applyFill="1" applyBorder="1" applyAlignment="1" applyProtection="1">
      <alignment horizontal="left"/>
      <protection/>
    </xf>
    <xf numFmtId="0" fontId="0" fillId="0" borderId="0" xfId="0" applyFont="1" applyBorder="1" applyAlignment="1" applyProtection="1">
      <alignment horizontal="left"/>
      <protection/>
    </xf>
    <xf numFmtId="0" fontId="1" fillId="0" borderId="0" xfId="0" applyFont="1" applyFill="1" applyBorder="1" applyAlignment="1" applyProtection="1">
      <alignment/>
      <protection/>
    </xf>
    <xf numFmtId="0" fontId="9" fillId="0" borderId="0" xfId="0" applyFont="1" applyBorder="1" applyAlignment="1" applyProtection="1">
      <alignment horizontal="left"/>
      <protection/>
    </xf>
    <xf numFmtId="0" fontId="3" fillId="0" borderId="0" xfId="0" applyFont="1" applyBorder="1" applyAlignment="1" applyProtection="1">
      <alignment horizontal="left"/>
      <protection/>
    </xf>
    <xf numFmtId="2" fontId="9" fillId="0" borderId="14" xfId="0" applyNumberFormat="1" applyFont="1" applyBorder="1" applyAlignment="1" applyProtection="1">
      <alignment horizontal="left"/>
      <protection/>
    </xf>
    <xf numFmtId="0" fontId="1" fillId="0" borderId="0" xfId="0" applyFont="1" applyFill="1" applyBorder="1" applyAlignment="1" applyProtection="1">
      <alignment horizontal="left"/>
      <protection/>
    </xf>
    <xf numFmtId="0" fontId="0" fillId="0" borderId="0" xfId="0" applyFill="1" applyAlignment="1" applyProtection="1">
      <alignment/>
      <protection/>
    </xf>
    <xf numFmtId="0" fontId="0" fillId="0" borderId="0" xfId="0" applyBorder="1" applyAlignment="1" applyProtection="1">
      <alignment/>
      <protection/>
    </xf>
    <xf numFmtId="0" fontId="0" fillId="0" borderId="0" xfId="0" applyFont="1" applyFill="1" applyBorder="1" applyAlignment="1" applyProtection="1">
      <alignment vertical="top" wrapText="1"/>
      <protection/>
    </xf>
    <xf numFmtId="2" fontId="0" fillId="0" borderId="0" xfId="0" applyNumberFormat="1" applyFill="1" applyBorder="1" applyAlignment="1" applyProtection="1">
      <alignment horizontal="left"/>
      <protection/>
    </xf>
    <xf numFmtId="0" fontId="0" fillId="0" borderId="11" xfId="0" applyFont="1" applyFill="1" applyBorder="1" applyAlignment="1" applyProtection="1">
      <alignment vertical="top" wrapText="1"/>
      <protection/>
    </xf>
    <xf numFmtId="0" fontId="1" fillId="0" borderId="0" xfId="0" applyFont="1" applyBorder="1" applyAlignment="1" applyProtection="1">
      <alignment/>
      <protection/>
    </xf>
    <xf numFmtId="0" fontId="12" fillId="0" borderId="0" xfId="0" applyFont="1" applyFill="1" applyBorder="1" applyAlignment="1" applyProtection="1">
      <alignment horizontal="center" vertical="top" shrinkToFit="1"/>
      <protection/>
    </xf>
    <xf numFmtId="2" fontId="9" fillId="0" borderId="14" xfId="0" applyNumberFormat="1" applyFont="1" applyFill="1" applyBorder="1" applyAlignment="1" applyProtection="1">
      <alignment horizontal="left"/>
      <protection/>
    </xf>
    <xf numFmtId="0" fontId="12" fillId="0" borderId="11" xfId="0" applyFont="1" applyFill="1" applyBorder="1" applyAlignment="1" applyProtection="1">
      <alignment horizontal="center" vertical="top" shrinkToFit="1"/>
      <protection/>
    </xf>
    <xf numFmtId="0" fontId="0" fillId="0" borderId="11" xfId="0" applyFill="1" applyBorder="1" applyAlignment="1" applyProtection="1">
      <alignment vertical="top" wrapText="1"/>
      <protection/>
    </xf>
    <xf numFmtId="0" fontId="0" fillId="0" borderId="0" xfId="0" applyFill="1" applyBorder="1" applyAlignment="1" applyProtection="1">
      <alignment vertical="top" wrapText="1"/>
      <protection/>
    </xf>
    <xf numFmtId="0" fontId="4" fillId="0" borderId="0" xfId="0" applyFont="1" applyFill="1" applyAlignment="1" applyProtection="1">
      <alignment horizontal="center"/>
      <protection/>
    </xf>
    <xf numFmtId="49" fontId="5" fillId="0" borderId="0" xfId="0" applyNumberFormat="1" applyFont="1" applyFill="1" applyBorder="1" applyAlignment="1" applyProtection="1">
      <alignment/>
      <protection/>
    </xf>
    <xf numFmtId="0" fontId="5" fillId="0" borderId="0" xfId="0" applyFont="1" applyFill="1" applyBorder="1" applyAlignment="1" applyProtection="1">
      <alignment horizontal="right"/>
      <protection/>
    </xf>
    <xf numFmtId="49" fontId="5" fillId="0" borderId="0" xfId="0" applyNumberFormat="1" applyFont="1" applyFill="1" applyBorder="1" applyAlignment="1" applyProtection="1">
      <alignment horizontal="right"/>
      <protection/>
    </xf>
    <xf numFmtId="0" fontId="7" fillId="0" borderId="0" xfId="0" applyFont="1" applyAlignment="1" applyProtection="1">
      <alignment/>
      <protection/>
    </xf>
    <xf numFmtId="0" fontId="0" fillId="0" borderId="16" xfId="0" applyFill="1" applyBorder="1" applyAlignment="1" applyProtection="1">
      <alignment horizontal="left"/>
      <protection/>
    </xf>
    <xf numFmtId="49" fontId="0" fillId="0" borderId="0" xfId="0" applyNumberFormat="1" applyFill="1" applyBorder="1" applyAlignment="1" applyProtection="1">
      <alignment/>
      <protection/>
    </xf>
    <xf numFmtId="49" fontId="8" fillId="0" borderId="0" xfId="0" applyNumberFormat="1" applyFont="1" applyFill="1" applyBorder="1" applyAlignment="1" applyProtection="1">
      <alignment/>
      <protection/>
    </xf>
    <xf numFmtId="0" fontId="18" fillId="0" borderId="0" xfId="0" applyFont="1" applyFill="1" applyBorder="1" applyAlignment="1" applyProtection="1">
      <alignment horizontal="center" vertical="center"/>
      <protection/>
    </xf>
    <xf numFmtId="0" fontId="0" fillId="0" borderId="0" xfId="0" applyFill="1" applyAlignment="1" applyProtection="1">
      <alignment/>
      <protection locked="0"/>
    </xf>
    <xf numFmtId="0" fontId="0" fillId="0" borderId="0" xfId="0" applyAlignment="1" applyProtection="1">
      <alignment/>
      <protection locked="0"/>
    </xf>
    <xf numFmtId="0" fontId="1" fillId="0" borderId="0" xfId="0" applyFont="1" applyFill="1" applyBorder="1" applyAlignment="1" applyProtection="1">
      <alignment/>
      <protection locked="0"/>
    </xf>
    <xf numFmtId="0" fontId="1" fillId="0" borderId="0" xfId="0" applyFont="1" applyBorder="1" applyAlignment="1" applyProtection="1">
      <alignment/>
      <protection locked="0"/>
    </xf>
    <xf numFmtId="0" fontId="0" fillId="0" borderId="0" xfId="0" applyFill="1" applyBorder="1" applyAlignment="1" applyProtection="1">
      <alignment/>
      <protection locked="0"/>
    </xf>
    <xf numFmtId="0" fontId="0" fillId="0" borderId="0" xfId="0" applyBorder="1" applyAlignment="1" applyProtection="1">
      <alignment/>
      <protection locked="0"/>
    </xf>
    <xf numFmtId="0" fontId="3" fillId="0" borderId="0" xfId="0" applyFont="1" applyAlignment="1" applyProtection="1">
      <alignment/>
      <protection/>
    </xf>
    <xf numFmtId="2" fontId="0" fillId="0" borderId="0" xfId="0" applyNumberFormat="1" applyAlignment="1">
      <alignment/>
    </xf>
    <xf numFmtId="0" fontId="20" fillId="0" borderId="14" xfId="0" applyFont="1" applyFill="1" applyBorder="1" applyAlignment="1" applyProtection="1">
      <alignment/>
      <protection/>
    </xf>
    <xf numFmtId="0" fontId="21" fillId="0" borderId="0" xfId="0" applyFont="1" applyFill="1" applyAlignment="1" applyProtection="1">
      <alignment horizontal="right"/>
      <protection/>
    </xf>
    <xf numFmtId="0" fontId="21" fillId="0" borderId="0" xfId="0" applyFont="1" applyFill="1" applyAlignment="1" applyProtection="1">
      <alignment/>
      <protection/>
    </xf>
    <xf numFmtId="0" fontId="21" fillId="0" borderId="0" xfId="0" applyFont="1" applyFill="1" applyAlignment="1" applyProtection="1">
      <alignment horizontal="center"/>
      <protection/>
    </xf>
    <xf numFmtId="2" fontId="21" fillId="0" borderId="0" xfId="0" applyNumberFormat="1" applyFont="1" applyFill="1" applyAlignment="1" applyProtection="1">
      <alignment horizontal="center"/>
      <protection/>
    </xf>
    <xf numFmtId="0" fontId="0" fillId="0" borderId="0" xfId="0" applyAlignment="1">
      <alignment horizontal="center"/>
    </xf>
    <xf numFmtId="0" fontId="0" fillId="0" borderId="0" xfId="0" applyFont="1" applyAlignment="1">
      <alignment/>
    </xf>
    <xf numFmtId="1" fontId="0" fillId="0" borderId="0" xfId="0" applyNumberFormat="1" applyAlignment="1">
      <alignment/>
    </xf>
    <xf numFmtId="1" fontId="0" fillId="0" borderId="0" xfId="0" applyNumberFormat="1" applyFont="1" applyAlignment="1">
      <alignment/>
    </xf>
    <xf numFmtId="0" fontId="15" fillId="0" borderId="0" xfId="0" applyFont="1" applyFill="1" applyBorder="1" applyAlignment="1" applyProtection="1">
      <alignment wrapText="1"/>
      <protection/>
    </xf>
    <xf numFmtId="0" fontId="8" fillId="0" borderId="0" xfId="0" applyFont="1" applyFill="1" applyBorder="1" applyAlignment="1" applyProtection="1">
      <alignment vertical="top" wrapText="1"/>
      <protection/>
    </xf>
    <xf numFmtId="0" fontId="9" fillId="0" borderId="0" xfId="0" applyFont="1" applyBorder="1" applyAlignment="1" applyProtection="1">
      <alignment horizontal="right"/>
      <protection/>
    </xf>
    <xf numFmtId="0" fontId="9" fillId="0" borderId="16" xfId="0" applyFont="1" applyBorder="1" applyAlignment="1" applyProtection="1">
      <alignment horizontal="center"/>
      <protection/>
    </xf>
    <xf numFmtId="0" fontId="9" fillId="0" borderId="0" xfId="0" applyFont="1" applyBorder="1" applyAlignment="1" applyProtection="1">
      <alignment horizontal="center"/>
      <protection/>
    </xf>
    <xf numFmtId="2" fontId="9" fillId="0" borderId="16" xfId="0" applyNumberFormat="1" applyFont="1" applyFill="1" applyBorder="1" applyAlignment="1" applyProtection="1">
      <alignment horizontal="left"/>
      <protection/>
    </xf>
    <xf numFmtId="2" fontId="9" fillId="0" borderId="0" xfId="0" applyNumberFormat="1" applyFont="1" applyFill="1" applyBorder="1" applyAlignment="1" applyProtection="1">
      <alignment horizontal="left"/>
      <protection/>
    </xf>
    <xf numFmtId="0" fontId="3" fillId="0" borderId="11" xfId="0" applyFont="1" applyFill="1" applyBorder="1" applyAlignment="1" applyProtection="1">
      <alignment vertical="top" wrapText="1"/>
      <protection/>
    </xf>
    <xf numFmtId="0" fontId="1" fillId="0" borderId="0" xfId="0" applyFont="1" applyFill="1" applyBorder="1" applyAlignment="1" applyProtection="1">
      <alignment horizontal="center" vertical="center"/>
      <protection/>
    </xf>
    <xf numFmtId="49" fontId="0" fillId="0" borderId="0" xfId="0" applyNumberFormat="1" applyFont="1" applyFill="1" applyBorder="1" applyAlignment="1">
      <alignment horizontal="center" vertical="center"/>
    </xf>
    <xf numFmtId="0" fontId="3" fillId="0" borderId="0" xfId="0" applyFont="1" applyFill="1" applyAlignment="1" applyProtection="1">
      <alignment/>
      <protection/>
    </xf>
    <xf numFmtId="0" fontId="0" fillId="0" borderId="0" xfId="0" applyBorder="1" applyAlignment="1">
      <alignment vertical="center"/>
    </xf>
    <xf numFmtId="0" fontId="9" fillId="0" borderId="12" xfId="0" applyFont="1" applyBorder="1" applyAlignment="1" applyProtection="1">
      <alignment horizontal="right"/>
      <protection/>
    </xf>
    <xf numFmtId="0" fontId="25" fillId="0" borderId="0" xfId="0" applyFont="1" applyFill="1" applyBorder="1" applyAlignment="1" applyProtection="1">
      <alignment vertical="top"/>
      <protection/>
    </xf>
    <xf numFmtId="2" fontId="25" fillId="0" borderId="0" xfId="0" applyNumberFormat="1" applyFont="1" applyFill="1" applyBorder="1" applyAlignment="1" applyProtection="1">
      <alignment horizontal="left" vertical="top" wrapText="1"/>
      <protection/>
    </xf>
    <xf numFmtId="49" fontId="24" fillId="0" borderId="0" xfId="0" applyNumberFormat="1" applyFont="1" applyFill="1" applyBorder="1" applyAlignment="1">
      <alignment horizontal="center" vertical="center"/>
    </xf>
    <xf numFmtId="0" fontId="19" fillId="0" borderId="0" xfId="0" applyFont="1" applyFill="1" applyBorder="1" applyAlignment="1" applyProtection="1">
      <alignment/>
      <protection/>
    </xf>
    <xf numFmtId="0" fontId="3" fillId="0" borderId="0" xfId="0" applyFont="1" applyFill="1" applyBorder="1" applyAlignment="1" applyProtection="1">
      <alignment horizontal="center"/>
      <protection/>
    </xf>
    <xf numFmtId="0" fontId="19" fillId="0" borderId="0" xfId="0" applyFont="1" applyAlignment="1" applyProtection="1">
      <alignment/>
      <protection/>
    </xf>
    <xf numFmtId="49" fontId="0" fillId="0" borderId="0" xfId="0" applyNumberFormat="1" applyFont="1" applyFill="1" applyBorder="1" applyAlignment="1">
      <alignment horizontal="right" vertical="center"/>
    </xf>
    <xf numFmtId="0" fontId="0" fillId="0" borderId="0" xfId="0" applyFont="1" applyFill="1" applyAlignment="1" applyProtection="1">
      <alignment/>
      <protection locked="0"/>
    </xf>
    <xf numFmtId="0" fontId="23" fillId="0" borderId="0" xfId="0" applyFont="1" applyFill="1" applyBorder="1" applyAlignment="1" applyProtection="1">
      <alignment vertical="center"/>
      <protection/>
    </xf>
    <xf numFmtId="0" fontId="0" fillId="0" borderId="0" xfId="0" applyFont="1" applyFill="1" applyBorder="1" applyAlignment="1" applyProtection="1">
      <alignment horizontal="left" vertical="center" wrapText="1"/>
      <protection/>
    </xf>
    <xf numFmtId="0" fontId="3" fillId="0" borderId="15" xfId="0" applyFont="1" applyBorder="1" applyAlignment="1" applyProtection="1">
      <alignment horizontal="center"/>
      <protection/>
    </xf>
    <xf numFmtId="0" fontId="29" fillId="0" borderId="0" xfId="0" applyFont="1" applyFill="1" applyBorder="1" applyAlignment="1" applyProtection="1">
      <alignment horizontal="left"/>
      <protection/>
    </xf>
    <xf numFmtId="0" fontId="0" fillId="0" borderId="12" xfId="0" applyFont="1" applyBorder="1" applyAlignment="1" applyProtection="1">
      <alignment/>
      <protection/>
    </xf>
    <xf numFmtId="0" fontId="0" fillId="0" borderId="0" xfId="0" applyFont="1" applyFill="1" applyBorder="1" applyAlignment="1" applyProtection="1">
      <alignment horizontal="left" vertical="top" wrapText="1"/>
      <protection locked="0"/>
    </xf>
    <xf numFmtId="0" fontId="0" fillId="0" borderId="0" xfId="0" applyFont="1" applyAlignment="1" applyProtection="1">
      <alignment/>
      <protection locked="0"/>
    </xf>
    <xf numFmtId="0" fontId="3" fillId="0" borderId="17" xfId="0" applyFont="1" applyBorder="1" applyAlignment="1" applyProtection="1">
      <alignment horizontal="center"/>
      <protection/>
    </xf>
    <xf numFmtId="0" fontId="27" fillId="0" borderId="18" xfId="0" applyFont="1" applyBorder="1" applyAlignment="1" applyProtection="1">
      <alignment vertical="center" wrapText="1"/>
      <protection locked="0"/>
    </xf>
    <xf numFmtId="0" fontId="27" fillId="0" borderId="19" xfId="0" applyFont="1" applyBorder="1" applyAlignment="1" applyProtection="1">
      <alignment vertical="center" wrapText="1"/>
      <protection locked="0"/>
    </xf>
    <xf numFmtId="0" fontId="3" fillId="0" borderId="0" xfId="0" applyFont="1" applyFill="1" applyBorder="1" applyAlignment="1" applyProtection="1">
      <alignment vertical="top" wrapText="1"/>
      <protection/>
    </xf>
    <xf numFmtId="0" fontId="6" fillId="0" borderId="0" xfId="0" applyFont="1" applyFill="1" applyBorder="1" applyAlignment="1" applyProtection="1">
      <alignment horizontal="right"/>
      <protection/>
    </xf>
    <xf numFmtId="0" fontId="0" fillId="0" borderId="0" xfId="0" applyFont="1" applyFill="1" applyBorder="1" applyAlignment="1" applyProtection="1">
      <alignment horizontal="left" vertical="top"/>
      <protection/>
    </xf>
    <xf numFmtId="0" fontId="16" fillId="0" borderId="0" xfId="0" applyFont="1" applyBorder="1" applyAlignment="1" applyProtection="1">
      <alignment horizontal="center" vertical="center" wrapText="1"/>
      <protection/>
    </xf>
    <xf numFmtId="0" fontId="0" fillId="0" borderId="0" xfId="0" applyFont="1" applyAlignment="1" applyProtection="1">
      <alignment/>
      <protection locked="0"/>
    </xf>
    <xf numFmtId="0" fontId="19" fillId="0" borderId="11" xfId="0" applyFont="1" applyFill="1" applyBorder="1" applyAlignment="1" applyProtection="1">
      <alignment horizontal="left"/>
      <protection/>
    </xf>
    <xf numFmtId="0" fontId="8" fillId="0" borderId="17" xfId="0" applyFont="1" applyBorder="1" applyAlignment="1" applyProtection="1">
      <alignment horizontal="left"/>
      <protection/>
    </xf>
    <xf numFmtId="0" fontId="8" fillId="0" borderId="20" xfId="0" applyFont="1" applyBorder="1" applyAlignment="1" applyProtection="1">
      <alignment horizontal="left"/>
      <protection/>
    </xf>
    <xf numFmtId="0" fontId="0" fillId="0" borderId="21" xfId="0" applyBorder="1" applyAlignment="1">
      <alignment/>
    </xf>
    <xf numFmtId="0" fontId="4" fillId="0" borderId="0" xfId="0" applyFont="1" applyFill="1" applyBorder="1" applyAlignment="1" applyProtection="1">
      <alignment horizontal="center"/>
      <protection/>
    </xf>
    <xf numFmtId="0" fontId="5" fillId="0" borderId="0" xfId="0" applyFont="1" applyFill="1" applyBorder="1" applyAlignment="1" applyProtection="1">
      <alignment horizontal="left"/>
      <protection/>
    </xf>
    <xf numFmtId="0" fontId="16" fillId="0" borderId="0" xfId="0" applyFont="1" applyFill="1" applyBorder="1" applyAlignment="1" applyProtection="1">
      <alignment horizontal="left"/>
      <protection/>
    </xf>
    <xf numFmtId="0" fontId="5" fillId="0" borderId="14" xfId="0" applyFont="1" applyFill="1" applyBorder="1" applyAlignment="1" applyProtection="1">
      <alignment horizontal="center"/>
      <protection locked="0"/>
    </xf>
    <xf numFmtId="0" fontId="0" fillId="0" borderId="0" xfId="0" applyFont="1" applyFill="1" applyBorder="1" applyAlignment="1" applyProtection="1">
      <alignment/>
      <protection/>
    </xf>
    <xf numFmtId="0" fontId="0" fillId="0" borderId="0" xfId="0" applyFont="1" applyBorder="1" applyAlignment="1" applyProtection="1">
      <alignment horizontal="left" vertical="center"/>
      <protection/>
    </xf>
    <xf numFmtId="0" fontId="1" fillId="0" borderId="0" xfId="0" applyFont="1" applyAlignment="1" applyProtection="1">
      <alignment/>
      <protection locked="0"/>
    </xf>
    <xf numFmtId="0" fontId="3" fillId="0" borderId="0" xfId="0" applyFont="1" applyAlignment="1" applyProtection="1">
      <alignment/>
      <protection locked="0"/>
    </xf>
    <xf numFmtId="0" fontId="1" fillId="0" borderId="14" xfId="0" applyFont="1" applyBorder="1" applyAlignment="1" applyProtection="1">
      <alignment/>
      <protection locked="0"/>
    </xf>
    <xf numFmtId="0" fontId="11" fillId="0" borderId="0" xfId="0" applyFont="1" applyBorder="1" applyAlignment="1" applyProtection="1">
      <alignment/>
      <protection/>
    </xf>
    <xf numFmtId="0" fontId="8" fillId="0" borderId="0" xfId="0" applyFont="1" applyBorder="1" applyAlignment="1" applyProtection="1">
      <alignment/>
      <protection/>
    </xf>
    <xf numFmtId="0" fontId="3" fillId="0" borderId="11" xfId="0" applyFont="1" applyFill="1" applyBorder="1" applyAlignment="1" applyProtection="1">
      <alignment/>
      <protection/>
    </xf>
    <xf numFmtId="0" fontId="0" fillId="0" borderId="12" xfId="0" applyFill="1" applyBorder="1" applyAlignment="1" applyProtection="1">
      <alignment horizontal="left"/>
      <protection/>
    </xf>
    <xf numFmtId="0" fontId="0" fillId="0" borderId="0" xfId="0" applyFont="1" applyAlignment="1" applyProtection="1">
      <alignment horizontal="center"/>
      <protection/>
    </xf>
    <xf numFmtId="0" fontId="0" fillId="0" borderId="0" xfId="0" applyFont="1" applyBorder="1" applyAlignment="1" applyProtection="1">
      <alignment horizontal="center"/>
      <protection/>
    </xf>
    <xf numFmtId="0" fontId="97" fillId="0" borderId="0" xfId="0" applyFont="1" applyBorder="1" applyAlignment="1" applyProtection="1">
      <alignment horizontal="left"/>
      <protection/>
    </xf>
    <xf numFmtId="0" fontId="16" fillId="0" borderId="0" xfId="0" applyFont="1" applyFill="1" applyBorder="1" applyAlignment="1" applyProtection="1">
      <alignment horizontal="center" vertical="center"/>
      <protection/>
    </xf>
    <xf numFmtId="0" fontId="98" fillId="0" borderId="0" xfId="0" applyFont="1" applyAlignment="1" applyProtection="1">
      <alignment/>
      <protection/>
    </xf>
    <xf numFmtId="0" fontId="0" fillId="0" borderId="0" xfId="0" applyAlignment="1" applyProtection="1">
      <alignment horizontal="left" vertical="top" wrapText="1"/>
      <protection/>
    </xf>
    <xf numFmtId="0" fontId="98" fillId="0" borderId="0" xfId="0" applyFont="1" applyAlignment="1" applyProtection="1">
      <alignment horizontal="left" vertical="top" wrapText="1"/>
      <protection/>
    </xf>
    <xf numFmtId="0" fontId="8" fillId="0" borderId="11" xfId="0" applyFont="1" applyFill="1" applyBorder="1" applyAlignment="1" applyProtection="1">
      <alignment vertical="top" wrapText="1"/>
      <protection/>
    </xf>
    <xf numFmtId="0" fontId="0" fillId="0" borderId="11" xfId="0" applyFont="1" applyBorder="1" applyAlignment="1" applyProtection="1">
      <alignment horizontal="center"/>
      <protection/>
    </xf>
    <xf numFmtId="0" fontId="0" fillId="0" borderId="12" xfId="0" applyFont="1" applyBorder="1" applyAlignment="1" applyProtection="1">
      <alignment horizontal="center"/>
      <protection/>
    </xf>
    <xf numFmtId="0" fontId="0" fillId="0" borderId="22"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24" xfId="0" applyFont="1" applyFill="1" applyBorder="1" applyAlignment="1" applyProtection="1">
      <alignment horizontal="left" vertical="top" wrapText="1"/>
      <protection locked="0"/>
    </xf>
    <xf numFmtId="1" fontId="0" fillId="0" borderId="16" xfId="0" applyNumberFormat="1" applyFill="1" applyBorder="1" applyAlignment="1" applyProtection="1">
      <alignment horizontal="center"/>
      <protection locked="0"/>
    </xf>
    <xf numFmtId="0" fontId="0" fillId="0" borderId="16" xfId="0" applyFont="1" applyFill="1" applyBorder="1" applyAlignment="1" applyProtection="1">
      <alignment horizontal="left"/>
      <protection locked="0"/>
    </xf>
    <xf numFmtId="0" fontId="0" fillId="0" borderId="0" xfId="0" applyFont="1" applyAlignment="1">
      <alignment/>
    </xf>
    <xf numFmtId="0" fontId="0" fillId="0" borderId="0" xfId="0" applyFont="1" applyFill="1" applyBorder="1" applyAlignment="1">
      <alignment/>
    </xf>
    <xf numFmtId="0" fontId="99" fillId="0" borderId="0" xfId="0" applyFont="1" applyFill="1" applyBorder="1" applyAlignment="1" applyProtection="1">
      <alignment/>
      <protection/>
    </xf>
    <xf numFmtId="1" fontId="0" fillId="0" borderId="17" xfId="0" applyNumberFormat="1" applyFill="1" applyBorder="1" applyAlignment="1" applyProtection="1">
      <alignment horizontal="center"/>
      <protection locked="0"/>
    </xf>
    <xf numFmtId="0" fontId="0" fillId="0" borderId="0" xfId="0" applyFont="1" applyAlignment="1">
      <alignment horizontal="center"/>
    </xf>
    <xf numFmtId="0" fontId="0" fillId="33" borderId="11" xfId="0" applyFill="1" applyBorder="1" applyAlignment="1">
      <alignment vertical="center"/>
    </xf>
    <xf numFmtId="0" fontId="0" fillId="33" borderId="0" xfId="0" applyFill="1" applyBorder="1" applyAlignment="1">
      <alignment vertical="center"/>
    </xf>
    <xf numFmtId="0" fontId="0" fillId="33" borderId="0" xfId="0" applyFill="1" applyAlignment="1" applyProtection="1">
      <alignment/>
      <protection/>
    </xf>
    <xf numFmtId="0" fontId="0" fillId="33" borderId="0" xfId="0" applyFill="1" applyAlignment="1" applyProtection="1">
      <alignment/>
      <protection/>
    </xf>
    <xf numFmtId="0" fontId="0" fillId="0" borderId="17" xfId="0" applyFont="1" applyFill="1" applyBorder="1" applyAlignment="1" applyProtection="1">
      <alignment horizontal="left"/>
      <protection locked="0"/>
    </xf>
    <xf numFmtId="0" fontId="8" fillId="0" borderId="12" xfId="0" applyFont="1" applyFill="1" applyBorder="1" applyAlignment="1" applyProtection="1">
      <alignment horizontal="center"/>
      <protection/>
    </xf>
    <xf numFmtId="49" fontId="100" fillId="0" borderId="0" xfId="0" applyNumberFormat="1" applyFont="1" applyFill="1" applyBorder="1" applyAlignment="1">
      <alignment horizontal="left" vertical="center"/>
    </xf>
    <xf numFmtId="49" fontId="35" fillId="0" borderId="0" xfId="0" applyNumberFormat="1" applyFont="1" applyFill="1" applyBorder="1" applyAlignment="1">
      <alignment horizontal="left" vertical="center"/>
    </xf>
    <xf numFmtId="2" fontId="0" fillId="34" borderId="20" xfId="0" applyNumberFormat="1" applyFill="1" applyBorder="1" applyAlignment="1" applyProtection="1">
      <alignment horizontal="center"/>
      <protection locked="0"/>
    </xf>
    <xf numFmtId="1" fontId="0" fillId="34" borderId="20" xfId="0" applyNumberFormat="1" applyFill="1" applyBorder="1" applyAlignment="1" applyProtection="1">
      <alignment horizontal="center"/>
      <protection locked="0"/>
    </xf>
    <xf numFmtId="1" fontId="0" fillId="34" borderId="14" xfId="0" applyNumberFormat="1" applyFill="1" applyBorder="1" applyAlignment="1" applyProtection="1">
      <alignment horizontal="center"/>
      <protection locked="0"/>
    </xf>
    <xf numFmtId="2" fontId="0" fillId="34" borderId="14" xfId="0" applyNumberFormat="1" applyFill="1" applyBorder="1" applyAlignment="1" applyProtection="1">
      <alignment horizontal="center"/>
      <protection locked="0"/>
    </xf>
    <xf numFmtId="1" fontId="0" fillId="34" borderId="25" xfId="0" applyNumberFormat="1" applyFill="1" applyBorder="1" applyAlignment="1" applyProtection="1">
      <alignment horizontal="center"/>
      <protection locked="0"/>
    </xf>
    <xf numFmtId="1" fontId="0" fillId="34" borderId="14" xfId="0" applyNumberFormat="1" applyFont="1" applyFill="1" applyBorder="1" applyAlignment="1" applyProtection="1">
      <alignment horizontal="center"/>
      <protection locked="0"/>
    </xf>
    <xf numFmtId="2" fontId="5" fillId="34" borderId="14" xfId="0" applyNumberFormat="1" applyFont="1" applyFill="1" applyBorder="1" applyAlignment="1" applyProtection="1">
      <alignment horizontal="center"/>
      <protection locked="0"/>
    </xf>
    <xf numFmtId="0" fontId="0" fillId="34" borderId="14" xfId="0" applyFill="1" applyBorder="1" applyAlignment="1" applyProtection="1">
      <alignment horizontal="center"/>
      <protection locked="0"/>
    </xf>
    <xf numFmtId="0" fontId="0" fillId="34" borderId="26" xfId="0" applyFont="1" applyFill="1" applyBorder="1" applyAlignment="1" applyProtection="1">
      <alignment horizontal="left"/>
      <protection locked="0"/>
    </xf>
    <xf numFmtId="0" fontId="0" fillId="34" borderId="14" xfId="0" applyFont="1" applyFill="1" applyBorder="1" applyAlignment="1" applyProtection="1">
      <alignment horizontal="center"/>
      <protection locked="0"/>
    </xf>
    <xf numFmtId="0" fontId="1" fillId="0" borderId="0" xfId="0" applyFont="1" applyAlignment="1" applyProtection="1">
      <alignment vertical="center"/>
      <protection/>
    </xf>
    <xf numFmtId="0" fontId="1" fillId="0" borderId="12" xfId="0" applyFont="1" applyBorder="1" applyAlignment="1" applyProtection="1">
      <alignment vertical="center"/>
      <protection/>
    </xf>
    <xf numFmtId="0" fontId="0" fillId="0" borderId="12" xfId="0" applyFont="1" applyFill="1" applyBorder="1" applyAlignment="1" applyProtection="1">
      <alignment horizontal="left" vertical="center"/>
      <protection/>
    </xf>
    <xf numFmtId="0" fontId="0" fillId="0" borderId="19" xfId="0" applyFont="1" applyBorder="1" applyAlignment="1" applyProtection="1">
      <alignment horizontal="left" vertical="center"/>
      <protection/>
    </xf>
    <xf numFmtId="0" fontId="0" fillId="0" borderId="0" xfId="0" applyFont="1" applyFill="1" applyBorder="1" applyAlignment="1" applyProtection="1">
      <alignment horizontal="left" vertical="center"/>
      <protection/>
    </xf>
    <xf numFmtId="0" fontId="1" fillId="0" borderId="0" xfId="0" applyFont="1" applyBorder="1" applyAlignment="1" applyProtection="1">
      <alignment horizontal="left" vertical="center"/>
      <protection/>
    </xf>
    <xf numFmtId="0" fontId="1" fillId="0" borderId="14" xfId="0" applyFont="1" applyBorder="1" applyAlignment="1" applyProtection="1">
      <alignment horizontal="left" vertical="center"/>
      <protection/>
    </xf>
    <xf numFmtId="0" fontId="0" fillId="34" borderId="14" xfId="0" applyFill="1" applyBorder="1" applyAlignment="1" applyProtection="1">
      <alignment/>
      <protection locked="0"/>
    </xf>
    <xf numFmtId="49" fontId="1" fillId="34" borderId="10" xfId="0" applyNumberFormat="1" applyFont="1" applyFill="1" applyBorder="1" applyAlignment="1" applyProtection="1">
      <alignment horizontal="center"/>
      <protection locked="0"/>
    </xf>
    <xf numFmtId="49" fontId="1" fillId="34" borderId="13" xfId="0" applyNumberFormat="1" applyFont="1" applyFill="1" applyBorder="1" applyAlignment="1" applyProtection="1">
      <alignment horizontal="center" vertical="top" wrapText="1"/>
      <protection locked="0"/>
    </xf>
    <xf numFmtId="0" fontId="0" fillId="35" borderId="14" xfId="0" applyFill="1" applyBorder="1" applyAlignment="1" applyProtection="1">
      <alignment horizontal="left"/>
      <protection locked="0"/>
    </xf>
    <xf numFmtId="0" fontId="0" fillId="35" borderId="14" xfId="0" applyFont="1" applyFill="1" applyBorder="1" applyAlignment="1" applyProtection="1">
      <alignment horizontal="left"/>
      <protection locked="0"/>
    </xf>
    <xf numFmtId="0" fontId="0" fillId="35" borderId="25" xfId="0" applyFont="1" applyFill="1" applyBorder="1" applyAlignment="1" applyProtection="1">
      <alignment horizontal="left"/>
      <protection locked="0"/>
    </xf>
    <xf numFmtId="2" fontId="5" fillId="35" borderId="14" xfId="0" applyNumberFormat="1" applyFont="1" applyFill="1" applyBorder="1" applyAlignment="1" applyProtection="1">
      <alignment horizontal="left"/>
      <protection locked="0"/>
    </xf>
    <xf numFmtId="2" fontId="9" fillId="0" borderId="16" xfId="0" applyNumberFormat="1" applyFont="1" applyBorder="1" applyAlignment="1" applyProtection="1">
      <alignment horizontal="left"/>
      <protection/>
    </xf>
    <xf numFmtId="0" fontId="9" fillId="0" borderId="15" xfId="0" applyFont="1" applyBorder="1" applyAlignment="1" applyProtection="1">
      <alignment horizontal="center"/>
      <protection/>
    </xf>
    <xf numFmtId="0" fontId="9" fillId="0" borderId="15" xfId="0" applyFont="1" applyBorder="1" applyAlignment="1" applyProtection="1">
      <alignment horizontal="left"/>
      <protection/>
    </xf>
    <xf numFmtId="0" fontId="1" fillId="0" borderId="12" xfId="0" applyFont="1" applyFill="1" applyBorder="1" applyAlignment="1" applyProtection="1">
      <alignment horizontal="left"/>
      <protection/>
    </xf>
    <xf numFmtId="0" fontId="1" fillId="0" borderId="11" xfId="0" applyFont="1" applyBorder="1" applyAlignment="1" applyProtection="1">
      <alignment horizontal="right"/>
      <protection/>
    </xf>
    <xf numFmtId="0" fontId="40" fillId="0" borderId="12" xfId="0" applyFont="1" applyBorder="1" applyAlignment="1" applyProtection="1">
      <alignment vertical="center"/>
      <protection/>
    </xf>
    <xf numFmtId="0" fontId="40" fillId="0" borderId="14" xfId="0" applyFont="1" applyFill="1" applyBorder="1" applyAlignment="1" applyProtection="1">
      <alignment horizontal="center" vertical="center"/>
      <protection locked="0"/>
    </xf>
    <xf numFmtId="0" fontId="39" fillId="0" borderId="27" xfId="0" applyFont="1" applyBorder="1" applyAlignment="1" applyProtection="1">
      <alignment/>
      <protection/>
    </xf>
    <xf numFmtId="0" fontId="39" fillId="0" borderId="28" xfId="0" applyFont="1" applyFill="1" applyBorder="1" applyAlignment="1" applyProtection="1">
      <alignment/>
      <protection/>
    </xf>
    <xf numFmtId="0" fontId="43" fillId="34" borderId="14" xfId="0" applyFont="1" applyFill="1" applyBorder="1" applyAlignment="1" applyProtection="1">
      <alignment horizontal="center"/>
      <protection/>
    </xf>
    <xf numFmtId="0" fontId="43" fillId="35" borderId="14" xfId="0" applyFont="1" applyFill="1" applyBorder="1" applyAlignment="1" applyProtection="1">
      <alignment horizontal="center"/>
      <protection/>
    </xf>
    <xf numFmtId="0" fontId="47" fillId="35" borderId="14" xfId="0" applyFont="1" applyFill="1" applyBorder="1" applyAlignment="1" applyProtection="1">
      <alignment horizontal="center"/>
      <protection/>
    </xf>
    <xf numFmtId="0" fontId="39" fillId="0" borderId="12" xfId="0" applyFont="1" applyBorder="1" applyAlignment="1" applyProtection="1">
      <alignment/>
      <protection/>
    </xf>
    <xf numFmtId="0" fontId="48" fillId="0" borderId="12" xfId="0" applyFont="1" applyBorder="1" applyAlignment="1" applyProtection="1">
      <alignment horizontal="left"/>
      <protection/>
    </xf>
    <xf numFmtId="0" fontId="0" fillId="0" borderId="12" xfId="0" applyFont="1" applyFill="1" applyBorder="1" applyAlignment="1" applyProtection="1">
      <alignment/>
      <protection/>
    </xf>
    <xf numFmtId="0" fontId="49" fillId="0" borderId="26" xfId="0" applyFont="1" applyBorder="1" applyAlignment="1" applyProtection="1">
      <alignment horizontal="left"/>
      <protection/>
    </xf>
    <xf numFmtId="49" fontId="49" fillId="0" borderId="0" xfId="0" applyNumberFormat="1" applyFont="1" applyFill="1" applyBorder="1" applyAlignment="1" applyProtection="1">
      <alignment/>
      <protection/>
    </xf>
    <xf numFmtId="0" fontId="40" fillId="0" borderId="0" xfId="0" applyFont="1" applyAlignment="1" applyProtection="1">
      <alignment/>
      <protection/>
    </xf>
    <xf numFmtId="0" fontId="40" fillId="0" borderId="11" xfId="0" applyFont="1" applyBorder="1" applyAlignment="1" applyProtection="1">
      <alignment/>
      <protection/>
    </xf>
    <xf numFmtId="0" fontId="51" fillId="0" borderId="12" xfId="0" applyFont="1" applyBorder="1" applyAlignment="1" applyProtection="1">
      <alignment horizontal="left"/>
      <protection/>
    </xf>
    <xf numFmtId="0" fontId="40" fillId="0" borderId="0" xfId="0" applyFont="1" applyBorder="1" applyAlignment="1" applyProtection="1">
      <alignment horizontal="left"/>
      <protection/>
    </xf>
    <xf numFmtId="0" fontId="39" fillId="34" borderId="29" xfId="0" applyFont="1" applyFill="1" applyBorder="1" applyAlignment="1" applyProtection="1">
      <alignment/>
      <protection/>
    </xf>
    <xf numFmtId="0" fontId="39" fillId="34" borderId="30" xfId="0" applyFont="1" applyFill="1" applyBorder="1" applyAlignment="1" applyProtection="1">
      <alignment vertical="top" wrapText="1"/>
      <protection/>
    </xf>
    <xf numFmtId="0" fontId="39" fillId="0" borderId="0" xfId="0" applyFont="1" applyFill="1" applyBorder="1" applyAlignment="1" applyProtection="1">
      <alignment/>
      <protection/>
    </xf>
    <xf numFmtId="0" fontId="40" fillId="0" borderId="30" xfId="0" applyFont="1" applyBorder="1" applyAlignment="1" applyProtection="1">
      <alignment/>
      <protection/>
    </xf>
    <xf numFmtId="0" fontId="40" fillId="0" borderId="29" xfId="0" applyFont="1" applyBorder="1" applyAlignment="1" applyProtection="1">
      <alignment/>
      <protection/>
    </xf>
    <xf numFmtId="0" fontId="16" fillId="0" borderId="26" xfId="0" applyFont="1" applyFill="1" applyBorder="1" applyAlignment="1" applyProtection="1">
      <alignment horizontal="center" vertical="center"/>
      <protection/>
    </xf>
    <xf numFmtId="0" fontId="51" fillId="0" borderId="14" xfId="0" applyFont="1" applyFill="1" applyBorder="1" applyAlignment="1" applyProtection="1">
      <alignment horizontal="center"/>
      <protection/>
    </xf>
    <xf numFmtId="3" fontId="17" fillId="0" borderId="14" xfId="0" applyNumberFormat="1" applyFont="1" applyBorder="1" applyAlignment="1" applyProtection="1">
      <alignment horizontal="center"/>
      <protection/>
    </xf>
    <xf numFmtId="3" fontId="0" fillId="0" borderId="0" xfId="0" applyNumberFormat="1" applyBorder="1" applyAlignment="1" applyProtection="1">
      <alignment/>
      <protection/>
    </xf>
    <xf numFmtId="3" fontId="1" fillId="0" borderId="15" xfId="0" applyNumberFormat="1" applyFont="1" applyBorder="1" applyAlignment="1" applyProtection="1">
      <alignment/>
      <protection/>
    </xf>
    <xf numFmtId="0" fontId="0" fillId="34" borderId="26" xfId="0" applyFont="1" applyFill="1" applyBorder="1" applyAlignment="1" applyProtection="1">
      <alignment horizontal="left"/>
      <protection locked="0"/>
    </xf>
    <xf numFmtId="0" fontId="0" fillId="34" borderId="17" xfId="0" applyFont="1" applyFill="1" applyBorder="1" applyAlignment="1" applyProtection="1">
      <alignment horizontal="left"/>
      <protection locked="0"/>
    </xf>
    <xf numFmtId="0" fontId="0" fillId="34" borderId="20" xfId="0" applyFont="1" applyFill="1" applyBorder="1" applyAlignment="1" applyProtection="1">
      <alignment horizontal="left"/>
      <protection locked="0"/>
    </xf>
    <xf numFmtId="0" fontId="39" fillId="0" borderId="16" xfId="0" applyFont="1" applyBorder="1" applyAlignment="1">
      <alignment horizontal="left" vertical="center" wrapText="1"/>
    </xf>
    <xf numFmtId="0" fontId="0" fillId="0" borderId="16" xfId="0" applyFont="1" applyBorder="1" applyAlignment="1">
      <alignment horizontal="left" vertical="center" wrapText="1"/>
    </xf>
    <xf numFmtId="0" fontId="0" fillId="0" borderId="31" xfId="0" applyFont="1" applyBorder="1" applyAlignment="1">
      <alignment horizontal="left" vertical="center" wrapText="1"/>
    </xf>
    <xf numFmtId="0" fontId="39" fillId="0" borderId="0" xfId="0" applyFont="1" applyBorder="1" applyAlignment="1" applyProtection="1">
      <alignment/>
      <protection/>
    </xf>
    <xf numFmtId="0" fontId="0" fillId="0" borderId="0" xfId="0" applyFont="1" applyBorder="1" applyAlignment="1" applyProtection="1">
      <alignment/>
      <protection/>
    </xf>
    <xf numFmtId="0" fontId="1" fillId="0" borderId="0" xfId="0" applyFont="1" applyBorder="1" applyAlignment="1" applyProtection="1">
      <alignment horizontal="center" wrapText="1"/>
      <protection/>
    </xf>
    <xf numFmtId="0" fontId="0" fillId="0" borderId="22" xfId="0" applyFont="1" applyFill="1" applyBorder="1" applyAlignment="1" applyProtection="1">
      <alignment horizontal="left" vertical="top" wrapText="1"/>
      <protection locked="0"/>
    </xf>
    <xf numFmtId="0" fontId="0" fillId="0" borderId="23" xfId="0" applyBorder="1" applyAlignment="1">
      <alignment/>
    </xf>
    <xf numFmtId="0" fontId="0" fillId="0" borderId="24" xfId="0" applyBorder="1" applyAlignment="1">
      <alignment/>
    </xf>
    <xf numFmtId="0" fontId="0" fillId="0" borderId="0" xfId="0" applyFont="1" applyBorder="1" applyAlignment="1" applyProtection="1">
      <alignment horizontal="right"/>
      <protection/>
    </xf>
    <xf numFmtId="0" fontId="0" fillId="0" borderId="12" xfId="0" applyFont="1" applyBorder="1" applyAlignment="1" applyProtection="1">
      <alignment horizontal="right"/>
      <protection/>
    </xf>
    <xf numFmtId="0" fontId="0" fillId="0" borderId="11" xfId="0" applyFont="1" applyBorder="1" applyAlignment="1" applyProtection="1">
      <alignment horizontal="center"/>
      <protection/>
    </xf>
    <xf numFmtId="0" fontId="0" fillId="0" borderId="0" xfId="0" applyFont="1" applyAlignment="1" applyProtection="1">
      <alignment horizontal="center"/>
      <protection/>
    </xf>
    <xf numFmtId="0" fontId="0" fillId="0" borderId="12" xfId="0" applyFont="1" applyBorder="1" applyAlignment="1" applyProtection="1">
      <alignment horizontal="center"/>
      <protection/>
    </xf>
    <xf numFmtId="0" fontId="54" fillId="0" borderId="11" xfId="0" applyFont="1" applyFill="1" applyBorder="1" applyAlignment="1" applyProtection="1">
      <alignment vertical="center"/>
      <protection/>
    </xf>
    <xf numFmtId="0" fontId="54" fillId="0" borderId="0" xfId="0" applyFont="1" applyFill="1" applyBorder="1" applyAlignment="1" applyProtection="1">
      <alignment vertical="center"/>
      <protection/>
    </xf>
    <xf numFmtId="0" fontId="54" fillId="0" borderId="12" xfId="0" applyFont="1" applyFill="1" applyBorder="1" applyAlignment="1" applyProtection="1">
      <alignment vertical="center"/>
      <protection/>
    </xf>
    <xf numFmtId="0" fontId="1" fillId="0" borderId="11" xfId="0" applyFont="1" applyBorder="1" applyAlignment="1" applyProtection="1">
      <alignment horizontal="left"/>
      <protection/>
    </xf>
    <xf numFmtId="0" fontId="1" fillId="0" borderId="0" xfId="0" applyFont="1" applyAlignment="1" applyProtection="1">
      <alignment horizontal="left"/>
      <protection/>
    </xf>
    <xf numFmtId="0" fontId="1" fillId="0" borderId="12" xfId="0" applyFont="1" applyBorder="1" applyAlignment="1" applyProtection="1">
      <alignment horizontal="left"/>
      <protection/>
    </xf>
    <xf numFmtId="0" fontId="0" fillId="0" borderId="0" xfId="0" applyFont="1" applyBorder="1" applyAlignment="1">
      <alignment horizontal="left" vertical="center" wrapText="1"/>
    </xf>
    <xf numFmtId="0" fontId="0" fillId="0" borderId="32" xfId="0" applyFont="1" applyBorder="1" applyAlignment="1">
      <alignment horizontal="left" vertical="center" wrapText="1"/>
    </xf>
    <xf numFmtId="0" fontId="101" fillId="33" borderId="0" xfId="0" applyFont="1" applyFill="1" applyAlignment="1" applyProtection="1">
      <alignment horizontal="center" vertical="center"/>
      <protection/>
    </xf>
    <xf numFmtId="0" fontId="102" fillId="33" borderId="0" xfId="0" applyFont="1" applyFill="1" applyBorder="1" applyAlignment="1" applyProtection="1">
      <alignment horizontal="center" vertical="center"/>
      <protection/>
    </xf>
    <xf numFmtId="0" fontId="0" fillId="3" borderId="26" xfId="0" applyFont="1" applyFill="1" applyBorder="1" applyAlignment="1" applyProtection="1">
      <alignment horizontal="left" vertical="center"/>
      <protection/>
    </xf>
    <xf numFmtId="0" fontId="0" fillId="3" borderId="17" xfId="0" applyFont="1" applyFill="1" applyBorder="1" applyAlignment="1" applyProtection="1">
      <alignment horizontal="left" vertical="center"/>
      <protection/>
    </xf>
    <xf numFmtId="0" fontId="0" fillId="3" borderId="20" xfId="0" applyFont="1" applyFill="1" applyBorder="1" applyAlignment="1" applyProtection="1">
      <alignment horizontal="left" vertical="center"/>
      <protection/>
    </xf>
    <xf numFmtId="49" fontId="24" fillId="0" borderId="0" xfId="0" applyNumberFormat="1" applyFont="1" applyFill="1" applyBorder="1" applyAlignment="1">
      <alignment horizontal="center" vertical="center"/>
    </xf>
    <xf numFmtId="0" fontId="0" fillId="0" borderId="29" xfId="0" applyFont="1" applyFill="1" applyBorder="1" applyAlignment="1" applyProtection="1">
      <alignment horizontal="left" vertical="center" wrapText="1"/>
      <protection/>
    </xf>
    <xf numFmtId="0" fontId="0" fillId="0" borderId="16" xfId="0" applyFont="1" applyFill="1" applyBorder="1" applyAlignment="1" applyProtection="1">
      <alignment horizontal="left" vertical="center" wrapText="1"/>
      <protection/>
    </xf>
    <xf numFmtId="0" fontId="0" fillId="0" borderId="10" xfId="0" applyFont="1" applyFill="1" applyBorder="1" applyAlignment="1" applyProtection="1">
      <alignment horizontal="left" vertical="center" wrapText="1"/>
      <protection/>
    </xf>
    <xf numFmtId="0" fontId="0" fillId="0" borderId="30" xfId="0" applyFont="1" applyFill="1" applyBorder="1" applyAlignment="1" applyProtection="1">
      <alignment horizontal="left" vertical="center" wrapText="1"/>
      <protection/>
    </xf>
    <xf numFmtId="0" fontId="0" fillId="0" borderId="15" xfId="0" applyFont="1" applyFill="1" applyBorder="1" applyAlignment="1" applyProtection="1">
      <alignment horizontal="left" vertical="center" wrapText="1"/>
      <protection/>
    </xf>
    <xf numFmtId="0" fontId="0" fillId="0" borderId="13" xfId="0" applyFont="1" applyFill="1" applyBorder="1" applyAlignment="1" applyProtection="1">
      <alignment horizontal="left" vertical="center" wrapText="1"/>
      <protection/>
    </xf>
    <xf numFmtId="0" fontId="0" fillId="0" borderId="11" xfId="0" applyFill="1" applyBorder="1" applyAlignment="1" applyProtection="1">
      <alignment horizontal="left" vertical="center"/>
      <protection/>
    </xf>
    <xf numFmtId="0" fontId="0" fillId="0" borderId="0" xfId="0" applyFont="1" applyFill="1" applyBorder="1" applyAlignment="1" applyProtection="1">
      <alignment horizontal="left" vertical="center"/>
      <protection/>
    </xf>
    <xf numFmtId="0" fontId="0" fillId="0" borderId="12" xfId="0" applyFont="1" applyFill="1" applyBorder="1" applyAlignment="1" applyProtection="1">
      <alignment horizontal="left" vertical="center"/>
      <protection/>
    </xf>
    <xf numFmtId="0" fontId="40" fillId="0" borderId="29" xfId="0" applyFont="1" applyFill="1" applyBorder="1" applyAlignment="1" applyProtection="1">
      <alignment horizontal="left" vertical="center"/>
      <protection/>
    </xf>
    <xf numFmtId="0" fontId="1" fillId="0" borderId="16" xfId="0" applyFont="1" applyFill="1" applyBorder="1" applyAlignment="1" applyProtection="1">
      <alignment horizontal="left" vertical="center"/>
      <protection/>
    </xf>
    <xf numFmtId="0" fontId="1" fillId="0" borderId="10" xfId="0" applyFont="1" applyFill="1" applyBorder="1" applyAlignment="1" applyProtection="1">
      <alignment horizontal="left" vertical="center"/>
      <protection/>
    </xf>
    <xf numFmtId="0" fontId="103" fillId="0" borderId="11" xfId="0" applyFont="1" applyFill="1" applyBorder="1" applyAlignment="1" applyProtection="1">
      <alignment vertical="center"/>
      <protection/>
    </xf>
    <xf numFmtId="0" fontId="103" fillId="0" borderId="0" xfId="0" applyFont="1" applyFill="1" applyBorder="1" applyAlignment="1" applyProtection="1">
      <alignment vertical="center"/>
      <protection/>
    </xf>
    <xf numFmtId="0" fontId="103" fillId="0" borderId="12" xfId="0" applyFont="1" applyFill="1" applyBorder="1" applyAlignment="1" applyProtection="1">
      <alignment vertical="center"/>
      <protection/>
    </xf>
    <xf numFmtId="49" fontId="104" fillId="0" borderId="0" xfId="0" applyNumberFormat="1" applyFont="1" applyFill="1" applyBorder="1" applyAlignment="1">
      <alignment horizontal="center" vertical="center"/>
    </xf>
    <xf numFmtId="0" fontId="0" fillId="0" borderId="0" xfId="0" applyAlignment="1">
      <alignment horizontal="center" vertical="center"/>
    </xf>
    <xf numFmtId="49" fontId="37" fillId="0" borderId="0" xfId="0" applyNumberFormat="1" applyFont="1" applyFill="1" applyBorder="1" applyAlignment="1">
      <alignment horizontal="center" vertical="center"/>
    </xf>
    <xf numFmtId="0" fontId="39" fillId="0" borderId="0" xfId="0" applyFont="1" applyFill="1" applyBorder="1" applyAlignment="1" applyProtection="1">
      <alignment/>
      <protection/>
    </xf>
    <xf numFmtId="0" fontId="0" fillId="0" borderId="0" xfId="0" applyFont="1" applyFill="1" applyBorder="1" applyAlignment="1" applyProtection="1">
      <alignment/>
      <protection/>
    </xf>
    <xf numFmtId="0" fontId="8" fillId="0" borderId="11" xfId="0" applyFont="1" applyFill="1" applyBorder="1" applyAlignment="1" applyProtection="1">
      <alignment vertical="top" wrapText="1"/>
      <protection/>
    </xf>
    <xf numFmtId="0" fontId="8" fillId="0" borderId="0" xfId="0" applyFont="1" applyFill="1" applyBorder="1" applyAlignment="1" applyProtection="1">
      <alignment vertical="top" wrapText="1"/>
      <protection/>
    </xf>
    <xf numFmtId="0" fontId="1" fillId="0" borderId="0" xfId="0" applyFont="1" applyFill="1" applyBorder="1" applyAlignment="1" applyProtection="1">
      <alignment shrinkToFit="1"/>
      <protection/>
    </xf>
    <xf numFmtId="0" fontId="44" fillId="0" borderId="26" xfId="0" applyFont="1" applyFill="1" applyBorder="1" applyAlignment="1" applyProtection="1">
      <alignment horizontal="center" wrapText="1"/>
      <protection/>
    </xf>
    <xf numFmtId="0" fontId="31" fillId="0" borderId="17" xfId="0" applyFont="1" applyFill="1" applyBorder="1" applyAlignment="1" applyProtection="1">
      <alignment horizontal="center" wrapText="1"/>
      <protection/>
    </xf>
    <xf numFmtId="0" fontId="31" fillId="0" borderId="20" xfId="0" applyFont="1" applyFill="1" applyBorder="1" applyAlignment="1" applyProtection="1">
      <alignment horizontal="center" wrapText="1"/>
      <protection/>
    </xf>
    <xf numFmtId="0" fontId="1" fillId="0" borderId="29" xfId="0" applyFont="1" applyFill="1" applyBorder="1" applyAlignment="1" applyProtection="1">
      <alignment horizontal="left" vertical="center"/>
      <protection/>
    </xf>
    <xf numFmtId="0" fontId="0" fillId="0" borderId="22" xfId="0" applyFont="1" applyFill="1" applyBorder="1" applyAlignment="1" applyProtection="1">
      <alignment horizontal="left" wrapText="1"/>
      <protection locked="0"/>
    </xf>
    <xf numFmtId="49" fontId="35" fillId="0" borderId="0" xfId="0" applyNumberFormat="1" applyFont="1" applyFill="1" applyBorder="1" applyAlignment="1">
      <alignment horizontal="center" vertical="center"/>
    </xf>
    <xf numFmtId="0" fontId="105" fillId="33" borderId="16" xfId="0" applyFont="1" applyFill="1" applyBorder="1" applyAlignment="1">
      <alignment horizontal="center" vertical="center"/>
    </xf>
    <xf numFmtId="0" fontId="105" fillId="33" borderId="0" xfId="0" applyFont="1" applyFill="1" applyBorder="1" applyAlignment="1">
      <alignment horizontal="center" vertical="center"/>
    </xf>
    <xf numFmtId="0" fontId="5" fillId="0" borderId="0" xfId="0" applyFont="1" applyAlignment="1" applyProtection="1">
      <alignment/>
      <protection/>
    </xf>
    <xf numFmtId="185" fontId="22" fillId="0" borderId="0" xfId="0" applyNumberFormat="1" applyFont="1" applyAlignment="1" applyProtection="1">
      <alignment horizontal="left" vertical="top" wrapText="1"/>
      <protection/>
    </xf>
    <xf numFmtId="0" fontId="0" fillId="0" borderId="0" xfId="0" applyFill="1" applyBorder="1" applyAlignment="1" applyProtection="1">
      <alignment horizontal="left" vertical="top"/>
      <protection/>
    </xf>
    <xf numFmtId="0" fontId="0" fillId="0" borderId="0" xfId="0" applyFont="1" applyFill="1" applyBorder="1" applyAlignment="1" applyProtection="1">
      <alignment horizontal="left" vertical="top"/>
      <protection/>
    </xf>
    <xf numFmtId="0" fontId="30" fillId="0" borderId="0" xfId="0" applyFont="1" applyBorder="1" applyAlignment="1">
      <alignment wrapText="1"/>
    </xf>
    <xf numFmtId="0" fontId="0" fillId="0" borderId="33" xfId="0" applyFont="1" applyFill="1" applyBorder="1" applyAlignment="1" applyProtection="1">
      <alignment horizontal="left" vertical="top" wrapText="1"/>
      <protection locked="0"/>
    </xf>
    <xf numFmtId="0" fontId="0" fillId="0" borderId="17" xfId="0" applyFont="1" applyFill="1" applyBorder="1" applyAlignment="1" applyProtection="1">
      <alignment horizontal="left" vertical="top" wrapText="1"/>
      <protection locked="0"/>
    </xf>
    <xf numFmtId="0" fontId="39" fillId="0" borderId="0" xfId="0" applyFont="1" applyFill="1" applyBorder="1" applyAlignment="1" applyProtection="1">
      <alignment horizontal="center" vertical="center"/>
      <protection/>
    </xf>
    <xf numFmtId="0" fontId="0" fillId="0" borderId="12" xfId="0" applyFont="1" applyFill="1" applyBorder="1" applyAlignment="1" applyProtection="1">
      <alignment horizontal="center" vertical="center"/>
      <protection/>
    </xf>
    <xf numFmtId="0" fontId="6" fillId="0" borderId="26" xfId="0" applyFont="1" applyFill="1" applyBorder="1" applyAlignment="1" applyProtection="1">
      <alignment horizontal="center" vertical="center" wrapText="1"/>
      <protection/>
    </xf>
    <xf numFmtId="0" fontId="6" fillId="0" borderId="20" xfId="0" applyFont="1" applyFill="1" applyBorder="1" applyAlignment="1" applyProtection="1">
      <alignment horizontal="center" vertical="center" wrapText="1"/>
      <protection/>
    </xf>
    <xf numFmtId="49" fontId="0" fillId="34" borderId="26" xfId="0" applyNumberFormat="1" applyFont="1" applyFill="1" applyBorder="1" applyAlignment="1" applyProtection="1">
      <alignment horizontal="left"/>
      <protection locked="0"/>
    </xf>
    <xf numFmtId="49" fontId="0" fillId="34" borderId="17" xfId="0" applyNumberFormat="1" applyFont="1" applyFill="1" applyBorder="1" applyAlignment="1" applyProtection="1">
      <alignment horizontal="left"/>
      <protection locked="0"/>
    </xf>
    <xf numFmtId="49" fontId="0" fillId="34" borderId="20" xfId="0" applyNumberFormat="1" applyFont="1" applyFill="1" applyBorder="1" applyAlignment="1" applyProtection="1">
      <alignment horizontal="left"/>
      <protection locked="0"/>
    </xf>
    <xf numFmtId="0" fontId="28" fillId="34" borderId="34" xfId="0" applyFont="1" applyFill="1" applyBorder="1" applyAlignment="1" applyProtection="1">
      <alignment/>
      <protection/>
    </xf>
    <xf numFmtId="0" fontId="28" fillId="34" borderId="35" xfId="0" applyFont="1" applyFill="1" applyBorder="1" applyAlignment="1" applyProtection="1">
      <alignment/>
      <protection/>
    </xf>
    <xf numFmtId="0" fontId="28" fillId="34" borderId="36" xfId="0" applyFont="1" applyFill="1" applyBorder="1" applyAlignment="1" applyProtection="1">
      <alignment/>
      <protection/>
    </xf>
    <xf numFmtId="0" fontId="39" fillId="0" borderId="0" xfId="0" applyFont="1" applyBorder="1" applyAlignment="1" applyProtection="1">
      <alignment horizontal="left" vertical="center"/>
      <protection/>
    </xf>
    <xf numFmtId="0" fontId="0" fillId="0" borderId="0" xfId="0" applyFont="1" applyBorder="1" applyAlignment="1" applyProtection="1">
      <alignment horizontal="left" vertical="center"/>
      <protection/>
    </xf>
    <xf numFmtId="0" fontId="0" fillId="0" borderId="37" xfId="0" applyFont="1" applyFill="1" applyBorder="1" applyAlignment="1" applyProtection="1">
      <alignment horizontal="left" vertical="top" wrapText="1"/>
      <protection locked="0"/>
    </xf>
    <xf numFmtId="0" fontId="0" fillId="0" borderId="38" xfId="0" applyBorder="1" applyAlignment="1">
      <alignment/>
    </xf>
    <xf numFmtId="0" fontId="0" fillId="0" borderId="39" xfId="0" applyBorder="1" applyAlignment="1">
      <alignment/>
    </xf>
    <xf numFmtId="0" fontId="0" fillId="0" borderId="22" xfId="0" applyFont="1" applyBorder="1" applyAlignment="1" applyProtection="1">
      <alignment horizontal="left"/>
      <protection locked="0"/>
    </xf>
    <xf numFmtId="49" fontId="0" fillId="34" borderId="26" xfId="0" applyNumberFormat="1" applyFont="1" applyFill="1" applyBorder="1" applyAlignment="1" applyProtection="1">
      <alignment horizontal="center"/>
      <protection locked="0"/>
    </xf>
    <xf numFmtId="49" fontId="0" fillId="34" borderId="20" xfId="0" applyNumberFormat="1" applyFill="1" applyBorder="1" applyAlignment="1" applyProtection="1">
      <alignment horizontal="center"/>
      <protection locked="0"/>
    </xf>
    <xf numFmtId="0" fontId="1" fillId="0" borderId="0" xfId="0" applyFont="1" applyBorder="1" applyAlignment="1" applyProtection="1">
      <alignment/>
      <protection/>
    </xf>
    <xf numFmtId="49" fontId="0" fillId="0" borderId="0" xfId="0" applyNumberFormat="1" applyFill="1" applyBorder="1" applyAlignment="1" applyProtection="1">
      <alignment/>
      <protection locked="0"/>
    </xf>
    <xf numFmtId="0" fontId="8" fillId="0" borderId="0" xfId="0" applyFont="1" applyBorder="1" applyAlignment="1" applyProtection="1">
      <alignment/>
      <protection/>
    </xf>
    <xf numFmtId="0" fontId="0" fillId="0" borderId="12" xfId="0" applyFont="1" applyBorder="1" applyAlignment="1" applyProtection="1">
      <alignment/>
      <protection/>
    </xf>
    <xf numFmtId="0" fontId="26" fillId="0" borderId="0" xfId="0" applyFont="1" applyBorder="1" applyAlignment="1">
      <alignment vertical="center" wrapText="1"/>
    </xf>
    <xf numFmtId="0" fontId="13" fillId="0" borderId="0" xfId="43" applyFill="1" applyBorder="1" applyAlignment="1" applyProtection="1">
      <alignment/>
      <protection locked="0"/>
    </xf>
    <xf numFmtId="0" fontId="0" fillId="0" borderId="22" xfId="0" applyFont="1" applyFill="1" applyBorder="1" applyAlignment="1" applyProtection="1">
      <alignment horizontal="left" shrinkToFit="1"/>
      <protection locked="0"/>
    </xf>
    <xf numFmtId="0" fontId="0" fillId="0" borderId="11" xfId="0" applyBorder="1" applyAlignment="1" applyProtection="1">
      <alignment/>
      <protection/>
    </xf>
    <xf numFmtId="0" fontId="0" fillId="0" borderId="0" xfId="0" applyBorder="1" applyAlignment="1" applyProtection="1">
      <alignment/>
      <protection/>
    </xf>
    <xf numFmtId="0" fontId="0" fillId="0" borderId="12" xfId="0" applyBorder="1" applyAlignment="1" applyProtection="1">
      <alignment/>
      <protection/>
    </xf>
    <xf numFmtId="0" fontId="0" fillId="0" borderId="11" xfId="0" applyFont="1" applyBorder="1" applyAlignment="1" applyProtection="1">
      <alignment vertical="center" wrapText="1"/>
      <protection/>
    </xf>
    <xf numFmtId="0" fontId="0" fillId="0" borderId="0" xfId="0" applyFont="1" applyAlignment="1" applyProtection="1">
      <alignment vertical="center" wrapText="1"/>
      <protection/>
    </xf>
    <xf numFmtId="0" fontId="39" fillId="34" borderId="17" xfId="0" applyFont="1" applyFill="1" applyBorder="1" applyAlignment="1" applyProtection="1">
      <alignment horizontal="left"/>
      <protection/>
    </xf>
    <xf numFmtId="0" fontId="0" fillId="34" borderId="17" xfId="0" applyFont="1" applyFill="1" applyBorder="1" applyAlignment="1" applyProtection="1">
      <alignment horizontal="left"/>
      <protection/>
    </xf>
    <xf numFmtId="0" fontId="0" fillId="34" borderId="26" xfId="0" applyFont="1" applyFill="1" applyBorder="1" applyAlignment="1" applyProtection="1">
      <alignment horizontal="left"/>
      <protection/>
    </xf>
    <xf numFmtId="0" fontId="33" fillId="0" borderId="0" xfId="0" applyFont="1" applyAlignment="1" applyProtection="1">
      <alignment horizontal="left" vertical="top" wrapText="1"/>
      <protection/>
    </xf>
    <xf numFmtId="0" fontId="106" fillId="0" borderId="0" xfId="0" applyFont="1" applyAlignment="1" applyProtection="1">
      <alignment horizontal="left" vertical="top" wrapText="1"/>
      <protection/>
    </xf>
    <xf numFmtId="0" fontId="0" fillId="34" borderId="17" xfId="0" applyFill="1" applyBorder="1" applyAlignment="1" applyProtection="1">
      <alignment horizontal="left"/>
      <protection locked="0"/>
    </xf>
    <xf numFmtId="0" fontId="0" fillId="34" borderId="20" xfId="0" applyFill="1" applyBorder="1" applyAlignment="1" applyProtection="1">
      <alignment horizontal="left"/>
      <protection locked="0"/>
    </xf>
    <xf numFmtId="0" fontId="53" fillId="0" borderId="11" xfId="0" applyFont="1" applyFill="1" applyBorder="1" applyAlignment="1" applyProtection="1">
      <alignment vertical="center"/>
      <protection/>
    </xf>
    <xf numFmtId="0" fontId="53" fillId="0" borderId="0" xfId="0" applyFont="1" applyFill="1" applyBorder="1" applyAlignment="1" applyProtection="1">
      <alignment vertical="center"/>
      <protection/>
    </xf>
    <xf numFmtId="0" fontId="53" fillId="0" borderId="12" xfId="0" applyFont="1" applyFill="1" applyBorder="1" applyAlignment="1" applyProtection="1">
      <alignment vertical="center"/>
      <protection/>
    </xf>
    <xf numFmtId="0" fontId="1" fillId="0" borderId="11" xfId="0" applyFont="1" applyFill="1" applyBorder="1" applyAlignment="1" applyProtection="1">
      <alignment horizontal="center"/>
      <protection/>
    </xf>
    <xf numFmtId="0" fontId="1" fillId="0" borderId="0" xfId="0" applyFont="1" applyFill="1" applyBorder="1" applyAlignment="1" applyProtection="1">
      <alignment horizontal="center"/>
      <protection/>
    </xf>
    <xf numFmtId="0" fontId="1" fillId="0" borderId="12" xfId="0" applyFont="1" applyFill="1" applyBorder="1" applyAlignment="1" applyProtection="1">
      <alignment horizontal="center"/>
      <protection/>
    </xf>
    <xf numFmtId="0" fontId="34" fillId="0" borderId="11" xfId="43" applyFont="1" applyFill="1" applyBorder="1" applyAlignment="1" applyProtection="1">
      <alignment horizontal="center"/>
      <protection/>
    </xf>
    <xf numFmtId="0" fontId="34" fillId="0" borderId="0" xfId="43" applyFont="1" applyFill="1" applyBorder="1" applyAlignment="1" applyProtection="1">
      <alignment horizontal="center"/>
      <protection/>
    </xf>
    <xf numFmtId="0" fontId="34" fillId="0" borderId="12" xfId="43" applyFont="1" applyFill="1" applyBorder="1" applyAlignment="1" applyProtection="1">
      <alignment horizontal="center"/>
      <protection/>
    </xf>
    <xf numFmtId="0" fontId="40" fillId="0" borderId="11"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12" xfId="0" applyFont="1" applyFill="1" applyBorder="1" applyAlignment="1" applyProtection="1">
      <alignment vertical="center"/>
      <protection/>
    </xf>
    <xf numFmtId="0" fontId="0" fillId="0" borderId="21" xfId="0" applyFont="1" applyBorder="1" applyAlignment="1" applyProtection="1">
      <alignment horizontal="left"/>
      <protection/>
    </xf>
    <xf numFmtId="0" fontId="0" fillId="0" borderId="40" xfId="0" applyFont="1" applyBorder="1" applyAlignment="1" applyProtection="1">
      <alignment horizontal="left"/>
      <protection/>
    </xf>
    <xf numFmtId="0" fontId="0" fillId="34" borderId="14" xfId="0" applyFont="1" applyFill="1" applyBorder="1" applyAlignment="1" applyProtection="1">
      <alignment horizontal="left"/>
      <protection locked="0"/>
    </xf>
    <xf numFmtId="0" fontId="8" fillId="0" borderId="0" xfId="0" applyFont="1" applyAlignment="1" applyProtection="1">
      <alignment horizontal="left" vertical="top" wrapText="1"/>
      <protection/>
    </xf>
    <xf numFmtId="0" fontId="55" fillId="0" borderId="0" xfId="0" applyFont="1" applyAlignment="1" applyProtection="1">
      <alignment horizontal="left" vertical="top" wrapText="1"/>
      <protection/>
    </xf>
    <xf numFmtId="0" fontId="9" fillId="0" borderId="0" xfId="0" applyFont="1" applyBorder="1" applyAlignment="1" applyProtection="1">
      <alignment horizontal="left" vertical="top" wrapText="1"/>
      <protection/>
    </xf>
    <xf numFmtId="0" fontId="0" fillId="0" borderId="22" xfId="0" applyFont="1" applyFill="1" applyBorder="1" applyAlignment="1" applyProtection="1">
      <alignment horizontal="left" vertical="top" shrinkToFit="1"/>
      <protection locked="0"/>
    </xf>
    <xf numFmtId="0" fontId="1" fillId="0" borderId="11" xfId="0" applyFont="1" applyBorder="1" applyAlignment="1" applyProtection="1">
      <alignment/>
      <protection/>
    </xf>
    <xf numFmtId="0" fontId="22" fillId="0" borderId="0" xfId="0" applyFont="1" applyFill="1" applyBorder="1" applyAlignment="1" applyProtection="1">
      <alignment vertical="top" wrapText="1"/>
      <protection/>
    </xf>
    <xf numFmtId="0" fontId="1" fillId="34" borderId="26" xfId="0" applyFont="1" applyFill="1" applyBorder="1" applyAlignment="1" applyProtection="1">
      <alignment/>
      <protection/>
    </xf>
    <xf numFmtId="0" fontId="1" fillId="34" borderId="17" xfId="0" applyFont="1" applyFill="1" applyBorder="1" applyAlignment="1" applyProtection="1">
      <alignment/>
      <protection/>
    </xf>
    <xf numFmtId="0" fontId="1" fillId="34" borderId="20" xfId="0" applyFont="1" applyFill="1" applyBorder="1" applyAlignment="1" applyProtection="1">
      <alignment/>
      <protection/>
    </xf>
    <xf numFmtId="0" fontId="0" fillId="0" borderId="11" xfId="0" applyFont="1" applyFill="1" applyBorder="1" applyAlignment="1" applyProtection="1">
      <alignment vertical="center"/>
      <protection/>
    </xf>
    <xf numFmtId="0" fontId="0" fillId="0" borderId="0" xfId="0" applyFont="1" applyFill="1" applyBorder="1" applyAlignment="1" applyProtection="1">
      <alignment vertical="center"/>
      <protection/>
    </xf>
    <xf numFmtId="0" fontId="0" fillId="0" borderId="12" xfId="0" applyFont="1" applyFill="1" applyBorder="1" applyAlignment="1" applyProtection="1">
      <alignment vertical="center"/>
      <protection/>
    </xf>
    <xf numFmtId="5" fontId="31" fillId="0" borderId="17" xfId="0" applyNumberFormat="1" applyFont="1" applyFill="1" applyBorder="1" applyAlignment="1" applyProtection="1">
      <alignment horizontal="center" vertical="center"/>
      <protection/>
    </xf>
    <xf numFmtId="5" fontId="31" fillId="0" borderId="20" xfId="0" applyNumberFormat="1" applyFont="1" applyFill="1" applyBorder="1" applyAlignment="1" applyProtection="1">
      <alignment horizontal="center" vertical="center"/>
      <protection/>
    </xf>
    <xf numFmtId="0" fontId="32" fillId="0" borderId="11" xfId="43" applyFont="1" applyFill="1" applyBorder="1" applyAlignment="1" applyProtection="1">
      <alignment vertical="center"/>
      <protection/>
    </xf>
    <xf numFmtId="0" fontId="32" fillId="0" borderId="0" xfId="43" applyFont="1" applyFill="1" applyBorder="1" applyAlignment="1" applyProtection="1">
      <alignment vertical="center"/>
      <protection/>
    </xf>
    <xf numFmtId="0" fontId="32" fillId="0" borderId="12" xfId="43" applyFont="1" applyFill="1" applyBorder="1" applyAlignment="1" applyProtection="1">
      <alignment vertical="center"/>
      <protection/>
    </xf>
    <xf numFmtId="0" fontId="40" fillId="0" borderId="29" xfId="0" applyFont="1" applyFill="1" applyBorder="1" applyAlignment="1" applyProtection="1">
      <alignment vertical="center"/>
      <protection/>
    </xf>
    <xf numFmtId="0" fontId="1" fillId="0" borderId="16" xfId="0" applyFont="1" applyFill="1" applyBorder="1" applyAlignment="1" applyProtection="1">
      <alignment vertical="center"/>
      <protection/>
    </xf>
    <xf numFmtId="0" fontId="1" fillId="0" borderId="10" xfId="0" applyFont="1" applyFill="1" applyBorder="1" applyAlignment="1" applyProtection="1">
      <alignment vertical="center"/>
      <protection/>
    </xf>
    <xf numFmtId="0" fontId="16" fillId="0" borderId="26" xfId="0" applyFont="1" applyFill="1" applyBorder="1" applyAlignment="1" applyProtection="1">
      <alignment horizontal="center" vertical="center"/>
      <protection/>
    </xf>
    <xf numFmtId="0" fontId="16" fillId="0" borderId="17" xfId="0" applyFont="1" applyFill="1" applyBorder="1" applyAlignment="1" applyProtection="1">
      <alignment horizontal="center" vertical="center"/>
      <protection/>
    </xf>
    <xf numFmtId="0" fontId="16" fillId="0" borderId="20" xfId="0" applyFont="1" applyFill="1" applyBorder="1" applyAlignment="1" applyProtection="1">
      <alignment horizontal="center" vertical="center"/>
      <protection/>
    </xf>
    <xf numFmtId="0" fontId="0" fillId="34" borderId="14" xfId="0" applyFill="1" applyBorder="1" applyAlignment="1" applyProtection="1">
      <alignment horizontal="left"/>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171450</xdr:colOff>
      <xdr:row>2</xdr:row>
      <xdr:rowOff>28575</xdr:rowOff>
    </xdr:from>
    <xdr:to>
      <xdr:col>2</xdr:col>
      <xdr:colOff>1047750</xdr:colOff>
      <xdr:row>7</xdr:row>
      <xdr:rowOff>180975</xdr:rowOff>
    </xdr:to>
    <xdr:pic>
      <xdr:nvPicPr>
        <xdr:cNvPr id="1" name="Picture 2" descr="irc_logo_words_international.jpg"/>
        <xdr:cNvPicPr preferRelativeResize="1">
          <a:picLocks noChangeAspect="1"/>
        </xdr:cNvPicPr>
      </xdr:nvPicPr>
      <xdr:blipFill>
        <a:blip r:embed="rId1"/>
        <a:stretch>
          <a:fillRect/>
        </a:stretch>
      </xdr:blipFill>
      <xdr:spPr>
        <a:xfrm>
          <a:off x="428625" y="419100"/>
          <a:ext cx="1485900" cy="1104900"/>
        </a:xfrm>
        <a:prstGeom prst="rect">
          <a:avLst/>
        </a:prstGeom>
        <a:noFill/>
        <a:ln w="9525" cmpd="sng">
          <a:noFill/>
        </a:ln>
      </xdr:spPr>
    </xdr:pic>
    <xdr:clientData/>
  </xdr:twoCellAnchor>
  <xdr:twoCellAnchor>
    <xdr:from>
      <xdr:col>5</xdr:col>
      <xdr:colOff>438150</xdr:colOff>
      <xdr:row>3</xdr:row>
      <xdr:rowOff>0</xdr:rowOff>
    </xdr:from>
    <xdr:to>
      <xdr:col>7</xdr:col>
      <xdr:colOff>561975</xdr:colOff>
      <xdr:row>6</xdr:row>
      <xdr:rowOff>85725</xdr:rowOff>
    </xdr:to>
    <xdr:pic>
      <xdr:nvPicPr>
        <xdr:cNvPr id="2" name="Picture 15"/>
        <xdr:cNvPicPr preferRelativeResize="1">
          <a:picLocks noChangeAspect="1"/>
        </xdr:cNvPicPr>
      </xdr:nvPicPr>
      <xdr:blipFill>
        <a:blip r:embed="rId2"/>
        <a:stretch>
          <a:fillRect/>
        </a:stretch>
      </xdr:blipFill>
      <xdr:spPr>
        <a:xfrm>
          <a:off x="4476750" y="581025"/>
          <a:ext cx="1562100" cy="657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ircrating.org/images/stories/pdf/measurement/aft_rigging_jd3_160823.pdf" TargetMode="Externa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50"/>
  </sheetPr>
  <dimension ref="A1:T173"/>
  <sheetViews>
    <sheetView showGridLines="0" tabSelected="1" workbookViewId="0" topLeftCell="A1">
      <selection activeCell="D11" sqref="D11:F11"/>
    </sheetView>
  </sheetViews>
  <sheetFormatPr defaultColWidth="9.140625" defaultRowHeight="12.75"/>
  <cols>
    <col min="1" max="1" width="3.8515625" style="4" customWidth="1"/>
    <col min="2" max="2" width="9.140625" style="3" customWidth="1"/>
    <col min="3" max="3" width="16.28125" style="4" customWidth="1"/>
    <col min="4" max="4" width="12.140625" style="4" customWidth="1"/>
    <col min="5" max="5" width="19.140625" style="4" customWidth="1"/>
    <col min="6" max="6" width="10.421875" style="4" customWidth="1"/>
    <col min="7" max="7" width="11.140625" style="4" customWidth="1"/>
    <col min="8" max="8" width="9.140625" style="4" customWidth="1"/>
    <col min="9" max="9" width="16.57421875" style="4" customWidth="1"/>
    <col min="10" max="10" width="18.00390625" style="4" customWidth="1"/>
    <col min="11" max="14" width="9.140625" style="4" customWidth="1"/>
    <col min="15" max="15" width="9.8515625" style="4" customWidth="1"/>
    <col min="16" max="17" width="9.140625" style="27" customWidth="1"/>
    <col min="18" max="18" width="9.140625" style="2" customWidth="1"/>
  </cols>
  <sheetData>
    <row r="1" spans="1:16" ht="18">
      <c r="A1" s="234">
        <v>2018</v>
      </c>
      <c r="B1" s="234"/>
      <c r="C1" s="269" t="s">
        <v>175</v>
      </c>
      <c r="D1" s="269"/>
      <c r="E1" s="269"/>
      <c r="F1" s="269"/>
      <c r="G1" s="269"/>
      <c r="H1" s="269"/>
      <c r="I1" s="235" t="s">
        <v>169</v>
      </c>
      <c r="J1" s="263" t="s">
        <v>242</v>
      </c>
      <c r="K1" s="264"/>
      <c r="L1" s="264"/>
      <c r="M1" s="264"/>
      <c r="N1" s="264"/>
      <c r="O1" s="265"/>
      <c r="P1" s="93" t="s">
        <v>171</v>
      </c>
    </row>
    <row r="2" spans="1:15" ht="12.75" customHeight="1">
      <c r="A2" s="234"/>
      <c r="B2" s="234"/>
      <c r="C2" s="270"/>
      <c r="D2" s="270"/>
      <c r="E2" s="270"/>
      <c r="F2" s="270"/>
      <c r="G2" s="270"/>
      <c r="H2" s="270"/>
      <c r="I2" s="235"/>
      <c r="J2" s="240" t="s">
        <v>243</v>
      </c>
      <c r="K2" s="241"/>
      <c r="L2" s="241"/>
      <c r="M2" s="241"/>
      <c r="N2" s="241"/>
      <c r="O2" s="242"/>
    </row>
    <row r="3" spans="1:15" ht="15" customHeight="1">
      <c r="A3" s="146"/>
      <c r="B3" s="84"/>
      <c r="C3" s="84"/>
      <c r="D3" s="268"/>
      <c r="E3" s="268"/>
      <c r="F3" s="268"/>
      <c r="G3" s="268"/>
      <c r="H3" s="268"/>
      <c r="I3" s="235"/>
      <c r="J3" s="243"/>
      <c r="K3" s="244"/>
      <c r="L3" s="244"/>
      <c r="M3" s="244"/>
      <c r="N3" s="244"/>
      <c r="O3" s="245"/>
    </row>
    <row r="4" spans="1:15" ht="15" customHeight="1">
      <c r="A4" s="146"/>
      <c r="B4" s="239"/>
      <c r="C4" s="239"/>
      <c r="D4" s="239"/>
      <c r="E4" s="239"/>
      <c r="F4" s="239"/>
      <c r="G4" s="239"/>
      <c r="H4" s="239"/>
      <c r="I4" s="235"/>
      <c r="J4" s="266"/>
      <c r="K4" s="250"/>
      <c r="L4" s="250"/>
      <c r="M4" s="250"/>
      <c r="N4" s="250"/>
      <c r="O4" s="251"/>
    </row>
    <row r="5" spans="1:15" ht="15" customHeight="1">
      <c r="A5" s="146"/>
      <c r="C5" s="92"/>
      <c r="D5" s="255" t="s">
        <v>173</v>
      </c>
      <c r="E5" s="256"/>
      <c r="F5" s="256"/>
      <c r="G5" s="152"/>
      <c r="H5" s="152"/>
      <c r="I5" s="235"/>
      <c r="J5" s="246" t="s">
        <v>244</v>
      </c>
      <c r="K5" s="247"/>
      <c r="L5" s="247"/>
      <c r="M5" s="247"/>
      <c r="N5" s="247"/>
      <c r="O5" s="248"/>
    </row>
    <row r="6" spans="1:15" ht="15" customHeight="1">
      <c r="A6" s="146"/>
      <c r="B6" s="88"/>
      <c r="C6" s="88"/>
      <c r="D6" s="257" t="s">
        <v>174</v>
      </c>
      <c r="E6" s="256"/>
      <c r="F6" s="256"/>
      <c r="G6" s="153"/>
      <c r="H6" s="153"/>
      <c r="I6" s="235"/>
      <c r="O6" s="10"/>
    </row>
    <row r="7" spans="1:15" ht="15" customHeight="1">
      <c r="A7" s="146"/>
      <c r="I7" s="94"/>
      <c r="J7" s="249" t="s">
        <v>250</v>
      </c>
      <c r="K7" s="250"/>
      <c r="L7" s="250"/>
      <c r="M7" s="250"/>
      <c r="N7" s="250"/>
      <c r="O7" s="251"/>
    </row>
    <row r="8" spans="1:15" ht="18" customHeight="1">
      <c r="A8" s="147"/>
      <c r="B8" s="82"/>
      <c r="C8" s="82"/>
      <c r="I8" s="94"/>
      <c r="J8" s="252" t="s">
        <v>251</v>
      </c>
      <c r="K8" s="253"/>
      <c r="L8" s="253"/>
      <c r="M8" s="253"/>
      <c r="N8" s="253"/>
      <c r="O8" s="254"/>
    </row>
    <row r="9" spans="1:15" ht="17.25" customHeight="1">
      <c r="A9" s="148"/>
      <c r="B9" s="55"/>
      <c r="C9" s="236" t="s">
        <v>254</v>
      </c>
      <c r="D9" s="237"/>
      <c r="E9" s="237"/>
      <c r="F9" s="237"/>
      <c r="G9" s="237"/>
      <c r="H9" s="238"/>
      <c r="I9" s="109"/>
      <c r="J9" s="339"/>
      <c r="K9" s="340"/>
      <c r="L9" s="340"/>
      <c r="M9" s="340"/>
      <c r="N9" s="340"/>
      <c r="O9" s="341"/>
    </row>
    <row r="10" spans="1:15" ht="12.75" customHeight="1">
      <c r="A10" s="148"/>
      <c r="B10" s="55"/>
      <c r="E10" s="16"/>
      <c r="F10" s="16"/>
      <c r="I10" s="151"/>
      <c r="J10" s="344"/>
      <c r="K10" s="345"/>
      <c r="L10" s="345"/>
      <c r="M10" s="345"/>
      <c r="N10" s="345"/>
      <c r="O10" s="346"/>
    </row>
    <row r="11" spans="1:15" ht="15" customHeight="1">
      <c r="A11" s="148"/>
      <c r="B11" s="55"/>
      <c r="C11" s="164" t="s">
        <v>145</v>
      </c>
      <c r="D11" s="329"/>
      <c r="E11" s="353"/>
      <c r="F11" s="353"/>
      <c r="I11" s="20"/>
      <c r="J11" s="347" t="s">
        <v>245</v>
      </c>
      <c r="K11" s="348"/>
      <c r="L11" s="348"/>
      <c r="M11" s="348"/>
      <c r="N11" s="348"/>
      <c r="O11" s="349"/>
    </row>
    <row r="12" spans="1:15" ht="15" customHeight="1">
      <c r="A12" s="148"/>
      <c r="B12" s="81"/>
      <c r="C12" s="164" t="s">
        <v>10</v>
      </c>
      <c r="D12" s="329"/>
      <c r="E12" s="353"/>
      <c r="F12" s="353"/>
      <c r="G12" s="318"/>
      <c r="H12" s="319"/>
      <c r="I12" s="320"/>
      <c r="J12" s="324" t="s">
        <v>246</v>
      </c>
      <c r="K12" s="325"/>
      <c r="L12" s="325"/>
      <c r="M12" s="325"/>
      <c r="N12" s="325"/>
      <c r="O12" s="326"/>
    </row>
    <row r="13" spans="1:15" ht="15" customHeight="1">
      <c r="A13" s="148"/>
      <c r="B13" s="81"/>
      <c r="C13" s="164" t="s">
        <v>11</v>
      </c>
      <c r="D13" s="162"/>
      <c r="E13" s="184" t="s">
        <v>179</v>
      </c>
      <c r="F13" s="163"/>
      <c r="G13" s="321"/>
      <c r="H13" s="322"/>
      <c r="I13" s="323"/>
      <c r="J13" s="315" t="s">
        <v>247</v>
      </c>
      <c r="K13" s="316"/>
      <c r="L13" s="316"/>
      <c r="M13" s="316"/>
      <c r="N13" s="316"/>
      <c r="O13" s="317"/>
    </row>
    <row r="14" spans="1:15" ht="15" customHeight="1">
      <c r="A14" s="148"/>
      <c r="B14" s="81"/>
      <c r="C14" s="164" t="s">
        <v>53</v>
      </c>
      <c r="D14" s="209"/>
      <c r="E14" s="313"/>
      <c r="F14" s="314"/>
      <c r="G14" s="223"/>
      <c r="H14" s="224"/>
      <c r="I14" s="225"/>
      <c r="J14" s="226" t="s">
        <v>248</v>
      </c>
      <c r="K14" s="227"/>
      <c r="L14" s="227"/>
      <c r="M14" s="227"/>
      <c r="N14" s="227"/>
      <c r="O14" s="228"/>
    </row>
    <row r="15" spans="1:15" ht="15" customHeight="1">
      <c r="A15" s="148"/>
      <c r="B15" s="278" t="s">
        <v>176</v>
      </c>
      <c r="C15" s="279"/>
      <c r="D15" s="209"/>
      <c r="E15" s="210"/>
      <c r="F15" s="211"/>
      <c r="G15" s="127"/>
      <c r="H15" s="126"/>
      <c r="I15" s="127"/>
      <c r="J15" s="226" t="s">
        <v>249</v>
      </c>
      <c r="K15" s="227"/>
      <c r="L15" s="227"/>
      <c r="M15" s="227"/>
      <c r="N15" s="227"/>
      <c r="O15" s="228"/>
    </row>
    <row r="16" spans="1:15" ht="15" customHeight="1">
      <c r="A16" s="148"/>
      <c r="B16" s="278" t="s">
        <v>177</v>
      </c>
      <c r="C16" s="279"/>
      <c r="D16" s="209"/>
      <c r="E16" s="210"/>
      <c r="F16" s="211"/>
      <c r="G16" s="229" t="s">
        <v>149</v>
      </c>
      <c r="H16" s="230"/>
      <c r="I16" s="231"/>
      <c r="J16" s="303"/>
      <c r="K16" s="304"/>
      <c r="L16" s="304"/>
      <c r="M16" s="304"/>
      <c r="N16" s="304"/>
      <c r="O16" s="305"/>
    </row>
    <row r="17" spans="1:15" ht="15" customHeight="1">
      <c r="A17" s="148"/>
      <c r="B17" s="81"/>
      <c r="C17" s="165" t="s">
        <v>34</v>
      </c>
      <c r="D17" s="209"/>
      <c r="E17" s="210"/>
      <c r="F17" s="211"/>
      <c r="G17" s="134" t="s">
        <v>150</v>
      </c>
      <c r="H17" s="171"/>
      <c r="I17" s="135"/>
      <c r="J17" s="350" t="s">
        <v>114</v>
      </c>
      <c r="K17" s="351"/>
      <c r="L17" s="351"/>
      <c r="M17" s="351"/>
      <c r="N17" s="351"/>
      <c r="O17" s="352"/>
    </row>
    <row r="18" spans="1:6" ht="15" customHeight="1">
      <c r="A18" s="148"/>
      <c r="B18" s="81"/>
      <c r="C18" s="183" t="s">
        <v>178</v>
      </c>
      <c r="D18" s="209"/>
      <c r="E18" s="210"/>
      <c r="F18" s="211"/>
    </row>
    <row r="19" spans="1:6" ht="15" customHeight="1">
      <c r="A19" s="148"/>
      <c r="B19" s="81"/>
      <c r="C19" s="165"/>
      <c r="D19" s="209"/>
      <c r="E19" s="210"/>
      <c r="F19" s="211"/>
    </row>
    <row r="20" spans="1:6" ht="15" customHeight="1">
      <c r="A20" s="148"/>
      <c r="B20" s="81"/>
      <c r="C20" s="165"/>
      <c r="D20" s="209"/>
      <c r="E20" s="210"/>
      <c r="F20" s="211"/>
    </row>
    <row r="21" spans="1:6" ht="15" customHeight="1">
      <c r="A21" s="148"/>
      <c r="B21" s="166" t="s">
        <v>180</v>
      </c>
      <c r="C21" s="167"/>
      <c r="D21" s="282"/>
      <c r="E21" s="283"/>
      <c r="F21" s="284"/>
    </row>
    <row r="22" spans="1:6" ht="15" customHeight="1">
      <c r="A22" s="148"/>
      <c r="B22" s="168"/>
      <c r="C22" s="169"/>
      <c r="D22" s="282"/>
      <c r="E22" s="283"/>
      <c r="F22" s="284"/>
    </row>
    <row r="23" spans="1:6" ht="15" customHeight="1">
      <c r="A23" s="148"/>
      <c r="B23" s="168"/>
      <c r="C23" s="170" t="s">
        <v>148</v>
      </c>
      <c r="D23" s="329"/>
      <c r="E23" s="329"/>
      <c r="F23" s="329"/>
    </row>
    <row r="24" spans="1:6" ht="12.75">
      <c r="A24" s="148"/>
      <c r="B24" s="35"/>
      <c r="C24" s="130">
        <f>IF(AND(F13&gt;1,F13&lt;2012),"As your last certificate was before 2012, we may contact you for extra information","")</f>
      </c>
      <c r="D24" s="30"/>
      <c r="E24" s="30"/>
      <c r="F24" s="30"/>
    </row>
    <row r="25" spans="1:15" ht="15.75">
      <c r="A25" s="148"/>
      <c r="B25" s="128" t="s">
        <v>181</v>
      </c>
      <c r="D25" s="30"/>
      <c r="E25" s="30"/>
      <c r="F25" s="30"/>
      <c r="J25" s="129"/>
      <c r="K25" s="129"/>
      <c r="L25" s="129"/>
      <c r="M25" s="129"/>
      <c r="N25" s="129"/>
      <c r="O25" s="129"/>
    </row>
    <row r="26" spans="1:6" ht="13.5" thickBot="1">
      <c r="A26" s="148"/>
      <c r="B26" s="35"/>
      <c r="C26" s="30"/>
      <c r="D26" s="30"/>
      <c r="E26" s="30"/>
      <c r="F26" s="30"/>
    </row>
    <row r="27" spans="1:15" ht="15" customHeight="1">
      <c r="A27" s="148"/>
      <c r="B27" s="285" t="s">
        <v>182</v>
      </c>
      <c r="C27" s="286"/>
      <c r="D27" s="286"/>
      <c r="E27" s="286"/>
      <c r="F27" s="286"/>
      <c r="G27" s="287"/>
      <c r="J27" s="311" t="s">
        <v>252</v>
      </c>
      <c r="K27" s="312"/>
      <c r="L27" s="312"/>
      <c r="M27" s="312"/>
      <c r="N27" s="312"/>
      <c r="O27" s="312"/>
    </row>
    <row r="28" spans="1:15" ht="12.75" customHeight="1">
      <c r="A28" s="148"/>
      <c r="B28" s="185" t="s">
        <v>183</v>
      </c>
      <c r="C28" s="16"/>
      <c r="D28" s="212" t="s">
        <v>190</v>
      </c>
      <c r="E28" s="213"/>
      <c r="F28" s="213"/>
      <c r="G28" s="214"/>
      <c r="J28" s="312"/>
      <c r="K28" s="312"/>
      <c r="L28" s="312"/>
      <c r="M28" s="312"/>
      <c r="N28" s="312"/>
      <c r="O28" s="312"/>
    </row>
    <row r="29" spans="1:15" ht="13.5" customHeight="1">
      <c r="A29" s="148"/>
      <c r="B29" s="185" t="s">
        <v>184</v>
      </c>
      <c r="C29" s="16"/>
      <c r="D29" s="232" t="s">
        <v>191</v>
      </c>
      <c r="E29" s="232"/>
      <c r="F29" s="232"/>
      <c r="G29" s="233"/>
      <c r="J29" s="312"/>
      <c r="K29" s="312"/>
      <c r="L29" s="312"/>
      <c r="M29" s="312"/>
      <c r="N29" s="312"/>
      <c r="O29" s="312"/>
    </row>
    <row r="30" spans="1:15" ht="12.75" customHeight="1">
      <c r="A30" s="148"/>
      <c r="B30" s="185" t="s">
        <v>185</v>
      </c>
      <c r="C30" s="16"/>
      <c r="D30" s="232" t="s">
        <v>192</v>
      </c>
      <c r="E30" s="232"/>
      <c r="F30" s="232"/>
      <c r="G30" s="233"/>
      <c r="H30" s="97"/>
      <c r="I30" s="97"/>
      <c r="J30" s="331" t="s">
        <v>253</v>
      </c>
      <c r="K30" s="312"/>
      <c r="L30" s="312"/>
      <c r="M30" s="312"/>
      <c r="N30" s="312"/>
      <c r="O30" s="312"/>
    </row>
    <row r="31" spans="1:18" s="22" customFormat="1" ht="14.25" customHeight="1">
      <c r="A31" s="149"/>
      <c r="B31" s="185" t="s">
        <v>186</v>
      </c>
      <c r="C31" s="1"/>
      <c r="D31" s="232" t="s">
        <v>193</v>
      </c>
      <c r="E31" s="232"/>
      <c r="F31" s="232"/>
      <c r="G31" s="233"/>
      <c r="H31" s="95"/>
      <c r="I31" s="95"/>
      <c r="J31" s="312"/>
      <c r="K31" s="312"/>
      <c r="L31" s="312"/>
      <c r="M31" s="312"/>
      <c r="N31" s="312"/>
      <c r="O31" s="312"/>
      <c r="P31" s="56"/>
      <c r="Q31" s="56"/>
      <c r="R31" s="57"/>
    </row>
    <row r="32" spans="1:18" s="22" customFormat="1" ht="14.25" customHeight="1">
      <c r="A32" s="149"/>
      <c r="B32" s="185" t="s">
        <v>187</v>
      </c>
      <c r="C32" s="1"/>
      <c r="D32" s="232" t="s">
        <v>194</v>
      </c>
      <c r="E32" s="232"/>
      <c r="F32" s="232"/>
      <c r="G32" s="233"/>
      <c r="H32" s="95"/>
      <c r="I32" s="95"/>
      <c r="J32" s="132"/>
      <c r="K32" s="132"/>
      <c r="L32" s="132"/>
      <c r="M32" s="132"/>
      <c r="N32" s="132"/>
      <c r="O32" s="132"/>
      <c r="P32" s="56"/>
      <c r="Q32" s="56"/>
      <c r="R32" s="57"/>
    </row>
    <row r="33" spans="1:18" s="22" customFormat="1" ht="14.25" customHeight="1">
      <c r="A33" s="149"/>
      <c r="B33" s="185" t="s">
        <v>188</v>
      </c>
      <c r="C33" s="1"/>
      <c r="D33" s="232" t="s">
        <v>195</v>
      </c>
      <c r="E33" s="232"/>
      <c r="F33" s="232"/>
      <c r="G33" s="233"/>
      <c r="H33" s="95"/>
      <c r="I33" s="95"/>
      <c r="J33" s="332"/>
      <c r="K33" s="332"/>
      <c r="L33" s="332"/>
      <c r="M33" s="131"/>
      <c r="N33" s="131"/>
      <c r="O33" s="131"/>
      <c r="P33" s="56"/>
      <c r="Q33" s="56"/>
      <c r="R33" s="57"/>
    </row>
    <row r="34" spans="1:18" s="22" customFormat="1" ht="13.5" customHeight="1" thickBot="1">
      <c r="A34" s="149"/>
      <c r="B34" s="186" t="s">
        <v>189</v>
      </c>
      <c r="C34" s="112"/>
      <c r="D34" s="327" t="s">
        <v>196</v>
      </c>
      <c r="E34" s="327"/>
      <c r="F34" s="327"/>
      <c r="G34" s="328"/>
      <c r="H34" s="95"/>
      <c r="I34" s="95"/>
      <c r="J34" s="275">
        <f>IF(B164&gt;0,"You have declared hull/appendage/rig changes. To avoid delays, please check all relevant data has been supplied","")</f>
      </c>
      <c r="K34" s="275"/>
      <c r="L34" s="275"/>
      <c r="M34" s="275"/>
      <c r="N34" s="275"/>
      <c r="O34" s="275"/>
      <c r="P34" s="56"/>
      <c r="Q34" s="56"/>
      <c r="R34" s="57"/>
    </row>
    <row r="35" spans="1:18" s="22" customFormat="1" ht="13.5" customHeight="1">
      <c r="A35" s="149"/>
      <c r="B35" s="20"/>
      <c r="C35" s="1"/>
      <c r="D35" s="30"/>
      <c r="E35" s="30"/>
      <c r="F35" s="30"/>
      <c r="G35" s="30"/>
      <c r="H35" s="95"/>
      <c r="I35" s="95"/>
      <c r="J35" s="275"/>
      <c r="K35" s="275"/>
      <c r="L35" s="275"/>
      <c r="M35" s="275"/>
      <c r="N35" s="275"/>
      <c r="O35" s="275"/>
      <c r="P35" s="56"/>
      <c r="Q35" s="56"/>
      <c r="R35" s="57"/>
    </row>
    <row r="36" spans="1:15" ht="41.25" customHeight="1">
      <c r="A36" s="148"/>
      <c r="B36" s="28"/>
      <c r="C36" s="107"/>
      <c r="D36" s="280" t="s">
        <v>197</v>
      </c>
      <c r="E36" s="281"/>
      <c r="F36" s="204" t="s">
        <v>256</v>
      </c>
      <c r="G36" s="342">
        <f>D119</f>
        <v>0</v>
      </c>
      <c r="H36" s="343"/>
      <c r="I36" s="306" t="s">
        <v>257</v>
      </c>
      <c r="J36" s="307"/>
      <c r="K36" s="22"/>
      <c r="L36" s="22"/>
      <c r="M36" s="22"/>
      <c r="N36" s="22"/>
      <c r="O36" s="22"/>
    </row>
    <row r="37" spans="1:5" ht="14.25">
      <c r="A37" s="148"/>
      <c r="C37" s="35"/>
      <c r="D37" s="187" t="s">
        <v>198</v>
      </c>
      <c r="E37" s="188" t="s">
        <v>199</v>
      </c>
    </row>
    <row r="38" spans="1:9" ht="12.75" customHeight="1">
      <c r="A38" s="148"/>
      <c r="B38" s="23"/>
      <c r="C38" s="181"/>
      <c r="D38" s="205" t="s">
        <v>255</v>
      </c>
      <c r="E38" s="189" t="s">
        <v>200</v>
      </c>
      <c r="F38" s="190" t="s">
        <v>201</v>
      </c>
      <c r="G38" s="31"/>
      <c r="H38" s="31"/>
      <c r="I38" s="31"/>
    </row>
    <row r="39" spans="1:10" ht="12.75" customHeight="1">
      <c r="A39" s="148"/>
      <c r="B39" s="6" t="s">
        <v>32</v>
      </c>
      <c r="C39" s="7" t="s">
        <v>49</v>
      </c>
      <c r="D39" s="154">
        <v>0</v>
      </c>
      <c r="E39" s="174"/>
      <c r="F39" s="310" t="s">
        <v>202</v>
      </c>
      <c r="G39" s="309"/>
      <c r="H39" s="308" t="s">
        <v>203</v>
      </c>
      <c r="I39" s="309"/>
      <c r="J39" s="124"/>
    </row>
    <row r="40" spans="1:9" ht="12.75" customHeight="1">
      <c r="A40" s="148"/>
      <c r="B40" s="6"/>
      <c r="C40" s="7" t="s">
        <v>12</v>
      </c>
      <c r="D40" s="154"/>
      <c r="E40" s="174"/>
      <c r="G40" s="36"/>
      <c r="H40" s="36"/>
      <c r="I40" s="36"/>
    </row>
    <row r="41" spans="1:15" ht="12.75" customHeight="1">
      <c r="A41" s="148"/>
      <c r="B41" s="6"/>
      <c r="C41" s="7" t="s">
        <v>15</v>
      </c>
      <c r="D41" s="154"/>
      <c r="E41" s="174"/>
      <c r="G41" s="336" t="s">
        <v>208</v>
      </c>
      <c r="H41" s="337"/>
      <c r="I41" s="337"/>
      <c r="J41" s="337"/>
      <c r="K41" s="337"/>
      <c r="L41" s="337"/>
      <c r="M41" s="337"/>
      <c r="N41" s="337"/>
      <c r="O41" s="338"/>
    </row>
    <row r="42" spans="1:15" ht="12.75">
      <c r="A42" s="148"/>
      <c r="B42" s="6"/>
      <c r="C42" s="7" t="s">
        <v>16</v>
      </c>
      <c r="D42" s="154"/>
      <c r="E42" s="174"/>
      <c r="G42" s="193" t="s">
        <v>209</v>
      </c>
      <c r="H42" s="110"/>
      <c r="I42" s="110"/>
      <c r="J42" s="110"/>
      <c r="K42" s="110"/>
      <c r="L42" s="110"/>
      <c r="M42" s="110"/>
      <c r="N42" s="110"/>
      <c r="O42" s="111"/>
    </row>
    <row r="43" spans="1:15" ht="12.75">
      <c r="A43" s="148"/>
      <c r="B43" s="6"/>
      <c r="C43" s="7" t="s">
        <v>13</v>
      </c>
      <c r="D43" s="154"/>
      <c r="E43" s="174"/>
      <c r="G43" s="276"/>
      <c r="H43" s="277"/>
      <c r="I43" s="277"/>
      <c r="J43" s="277"/>
      <c r="K43" s="277"/>
      <c r="L43" s="277"/>
      <c r="M43" s="277"/>
      <c r="N43" s="277"/>
      <c r="O43" s="277"/>
    </row>
    <row r="44" spans="1:15" ht="12.75" customHeight="1">
      <c r="A44" s="148"/>
      <c r="B44" s="6"/>
      <c r="C44" s="7" t="s">
        <v>14</v>
      </c>
      <c r="D44" s="154"/>
      <c r="E44" s="174"/>
      <c r="G44" s="290"/>
      <c r="H44" s="291"/>
      <c r="I44" s="291"/>
      <c r="J44" s="291"/>
      <c r="K44" s="291"/>
      <c r="L44" s="291"/>
      <c r="M44" s="291"/>
      <c r="N44" s="291"/>
      <c r="O44" s="292"/>
    </row>
    <row r="45" spans="1:15" ht="12.75" customHeight="1">
      <c r="A45" s="148"/>
      <c r="B45" s="6"/>
      <c r="C45" s="7" t="s">
        <v>48</v>
      </c>
      <c r="D45" s="155"/>
      <c r="E45" s="174"/>
      <c r="F45" s="21" t="s">
        <v>156</v>
      </c>
      <c r="G45" s="293"/>
      <c r="H45" s="219"/>
      <c r="I45" s="219"/>
      <c r="J45" s="219"/>
      <c r="K45" s="219"/>
      <c r="L45" s="219"/>
      <c r="M45" s="219"/>
      <c r="N45" s="219"/>
      <c r="O45" s="220"/>
    </row>
    <row r="46" spans="1:15" ht="12.75">
      <c r="A46" s="148"/>
      <c r="C46" s="29" t="s">
        <v>115</v>
      </c>
      <c r="D46" s="156"/>
      <c r="E46" s="174"/>
      <c r="F46" s="21" t="s">
        <v>156</v>
      </c>
      <c r="G46" s="267"/>
      <c r="H46" s="219"/>
      <c r="I46" s="219"/>
      <c r="J46" s="219"/>
      <c r="K46" s="219"/>
      <c r="L46" s="219"/>
      <c r="M46" s="219"/>
      <c r="N46" s="219"/>
      <c r="O46" s="220"/>
    </row>
    <row r="47" spans="1:15" ht="12.75" customHeight="1">
      <c r="A47" s="148"/>
      <c r="B47" s="8"/>
      <c r="C47" s="9" t="s">
        <v>35</v>
      </c>
      <c r="D47" s="155"/>
      <c r="E47" s="174"/>
      <c r="F47" s="21" t="s">
        <v>156</v>
      </c>
      <c r="G47" s="218"/>
      <c r="H47" s="219"/>
      <c r="I47" s="219"/>
      <c r="J47" s="219"/>
      <c r="K47" s="219"/>
      <c r="L47" s="219"/>
      <c r="M47" s="219"/>
      <c r="N47" s="219"/>
      <c r="O47" s="220"/>
    </row>
    <row r="48" spans="1:15" ht="12.75" customHeight="1">
      <c r="A48" s="148"/>
      <c r="B48" s="28" t="s">
        <v>170</v>
      </c>
      <c r="C48" s="191" t="s">
        <v>204</v>
      </c>
      <c r="D48" s="155"/>
      <c r="E48" s="174"/>
      <c r="F48" s="21" t="s">
        <v>156</v>
      </c>
      <c r="G48" s="218"/>
      <c r="H48" s="219"/>
      <c r="I48" s="219"/>
      <c r="J48" s="219"/>
      <c r="K48" s="219"/>
      <c r="L48" s="219"/>
      <c r="M48" s="219"/>
      <c r="N48" s="219"/>
      <c r="O48" s="220"/>
    </row>
    <row r="49" spans="1:15" ht="12.75" customHeight="1">
      <c r="A49" s="148"/>
      <c r="B49" s="221" t="s">
        <v>163</v>
      </c>
      <c r="C49" s="222"/>
      <c r="D49" s="294" t="s">
        <v>205</v>
      </c>
      <c r="E49" s="295"/>
      <c r="F49" s="21"/>
      <c r="G49" s="218"/>
      <c r="H49" s="219"/>
      <c r="I49" s="219"/>
      <c r="J49" s="219"/>
      <c r="K49" s="219"/>
      <c r="L49" s="219"/>
      <c r="M49" s="219"/>
      <c r="N49" s="219"/>
      <c r="O49" s="220"/>
    </row>
    <row r="50" spans="1:15" ht="12.75" customHeight="1">
      <c r="A50" s="148"/>
      <c r="B50" s="6"/>
      <c r="C50" s="98" t="s">
        <v>158</v>
      </c>
      <c r="D50" s="154"/>
      <c r="E50" s="174"/>
      <c r="G50" s="218"/>
      <c r="H50" s="219"/>
      <c r="I50" s="219"/>
      <c r="J50" s="219"/>
      <c r="K50" s="219"/>
      <c r="L50" s="219"/>
      <c r="M50" s="219"/>
      <c r="N50" s="219"/>
      <c r="O50" s="220"/>
    </row>
    <row r="51" spans="1:15" ht="12.75" customHeight="1">
      <c r="A51" s="148"/>
      <c r="B51" s="6"/>
      <c r="C51" s="98" t="s">
        <v>157</v>
      </c>
      <c r="D51" s="154"/>
      <c r="E51" s="174"/>
      <c r="G51" s="293"/>
      <c r="H51" s="219"/>
      <c r="I51" s="219"/>
      <c r="J51" s="219"/>
      <c r="K51" s="219"/>
      <c r="L51" s="219"/>
      <c r="M51" s="219"/>
      <c r="N51" s="219"/>
      <c r="O51" s="220"/>
    </row>
    <row r="52" spans="1:15" ht="12.75">
      <c r="A52" s="148"/>
      <c r="B52" s="217" t="s">
        <v>109</v>
      </c>
      <c r="C52" s="192" t="s">
        <v>206</v>
      </c>
      <c r="D52" s="157"/>
      <c r="E52" s="174"/>
      <c r="G52" s="333"/>
      <c r="H52" s="219"/>
      <c r="I52" s="219"/>
      <c r="J52" s="219"/>
      <c r="K52" s="219"/>
      <c r="L52" s="219"/>
      <c r="M52" s="219"/>
      <c r="N52" s="219"/>
      <c r="O52" s="220"/>
    </row>
    <row r="53" spans="1:15" ht="12.75">
      <c r="A53" s="148"/>
      <c r="B53" s="217"/>
      <c r="C53" s="192" t="s">
        <v>207</v>
      </c>
      <c r="D53" s="157"/>
      <c r="E53" s="174"/>
      <c r="G53" s="218"/>
      <c r="H53" s="219"/>
      <c r="I53" s="219"/>
      <c r="J53" s="219"/>
      <c r="K53" s="219"/>
      <c r="L53" s="219"/>
      <c r="M53" s="219"/>
      <c r="N53" s="219"/>
      <c r="O53" s="220"/>
    </row>
    <row r="54" spans="1:15" ht="12.75">
      <c r="A54" s="148"/>
      <c r="B54" s="23"/>
      <c r="C54" s="16"/>
      <c r="D54" s="11"/>
      <c r="E54" s="125"/>
      <c r="G54" s="218"/>
      <c r="H54" s="219"/>
      <c r="I54" s="219"/>
      <c r="J54" s="219"/>
      <c r="K54" s="219"/>
      <c r="L54" s="219"/>
      <c r="M54" s="219"/>
      <c r="N54" s="219"/>
      <c r="O54" s="220"/>
    </row>
    <row r="55" spans="1:15" ht="12.75">
      <c r="A55" s="148"/>
      <c r="B55" s="6" t="s">
        <v>31</v>
      </c>
      <c r="C55" s="7" t="s">
        <v>17</v>
      </c>
      <c r="D55" s="157"/>
      <c r="E55" s="175"/>
      <c r="G55" s="218"/>
      <c r="H55" s="219"/>
      <c r="I55" s="219"/>
      <c r="J55" s="219"/>
      <c r="K55" s="219"/>
      <c r="L55" s="219"/>
      <c r="M55" s="219"/>
      <c r="N55" s="219"/>
      <c r="O55" s="220"/>
    </row>
    <row r="56" spans="1:15" ht="12.75">
      <c r="A56" s="148"/>
      <c r="B56" s="6"/>
      <c r="C56" s="7" t="s">
        <v>18</v>
      </c>
      <c r="D56" s="157"/>
      <c r="E56" s="175"/>
      <c r="G56" s="302"/>
      <c r="H56" s="219"/>
      <c r="I56" s="219"/>
      <c r="J56" s="219"/>
      <c r="K56" s="219"/>
      <c r="L56" s="219"/>
      <c r="M56" s="219"/>
      <c r="N56" s="219"/>
      <c r="O56" s="220"/>
    </row>
    <row r="57" spans="1:15" ht="12.75">
      <c r="A57" s="148"/>
      <c r="B57" s="6"/>
      <c r="C57" s="7" t="s">
        <v>20</v>
      </c>
      <c r="D57" s="157"/>
      <c r="E57" s="175"/>
      <c r="G57" s="218"/>
      <c r="H57" s="219"/>
      <c r="I57" s="219"/>
      <c r="J57" s="219"/>
      <c r="K57" s="219"/>
      <c r="L57" s="219"/>
      <c r="M57" s="219"/>
      <c r="N57" s="219"/>
      <c r="O57" s="220"/>
    </row>
    <row r="58" spans="1:15" ht="12.75">
      <c r="A58" s="148"/>
      <c r="B58" s="6"/>
      <c r="C58" s="7" t="s">
        <v>19</v>
      </c>
      <c r="D58" s="157"/>
      <c r="E58" s="175"/>
      <c r="G58" s="218"/>
      <c r="H58" s="219"/>
      <c r="I58" s="219"/>
      <c r="J58" s="219"/>
      <c r="K58" s="219"/>
      <c r="L58" s="219"/>
      <c r="M58" s="219"/>
      <c r="N58" s="219"/>
      <c r="O58" s="220"/>
    </row>
    <row r="59" spans="1:15" ht="12.75">
      <c r="A59" s="148"/>
      <c r="B59" s="6"/>
      <c r="C59" s="7" t="s">
        <v>21</v>
      </c>
      <c r="D59" s="157"/>
      <c r="E59" s="175"/>
      <c r="G59" s="218"/>
      <c r="H59" s="219"/>
      <c r="I59" s="219"/>
      <c r="J59" s="219"/>
      <c r="K59" s="219"/>
      <c r="L59" s="219"/>
      <c r="M59" s="219"/>
      <c r="N59" s="219"/>
      <c r="O59" s="220"/>
    </row>
    <row r="60" spans="1:15" ht="12.75">
      <c r="A60" s="148"/>
      <c r="B60" s="215" t="s">
        <v>210</v>
      </c>
      <c r="C60" s="216"/>
      <c r="D60" s="158"/>
      <c r="E60" s="176"/>
      <c r="G60" s="218"/>
      <c r="H60" s="219"/>
      <c r="I60" s="219"/>
      <c r="J60" s="219"/>
      <c r="K60" s="219"/>
      <c r="L60" s="219"/>
      <c r="M60" s="219"/>
      <c r="N60" s="219"/>
      <c r="O60" s="220"/>
    </row>
    <row r="61" spans="1:15" ht="12.75">
      <c r="A61" s="148"/>
      <c r="B61" s="298" t="s">
        <v>211</v>
      </c>
      <c r="C61" s="298"/>
      <c r="D61" s="144"/>
      <c r="E61" s="150"/>
      <c r="G61" s="218"/>
      <c r="H61" s="219"/>
      <c r="I61" s="219"/>
      <c r="J61" s="219"/>
      <c r="K61" s="219"/>
      <c r="L61" s="219"/>
      <c r="M61" s="219"/>
      <c r="N61" s="219"/>
      <c r="O61" s="220"/>
    </row>
    <row r="62" spans="1:15" ht="12.75">
      <c r="A62" s="148"/>
      <c r="B62" s="216" t="s">
        <v>212</v>
      </c>
      <c r="C62" s="299"/>
      <c r="D62" s="159"/>
      <c r="E62" s="175"/>
      <c r="G62" s="136"/>
      <c r="H62" s="137"/>
      <c r="I62" s="137"/>
      <c r="J62" s="137"/>
      <c r="K62" s="137"/>
      <c r="L62" s="137"/>
      <c r="M62" s="137"/>
      <c r="N62" s="137"/>
      <c r="O62" s="138"/>
    </row>
    <row r="63" spans="1:15" ht="12.75">
      <c r="A63" s="148"/>
      <c r="B63" s="215" t="s">
        <v>213</v>
      </c>
      <c r="C63" s="216"/>
      <c r="D63" s="156"/>
      <c r="E63" s="175"/>
      <c r="G63" s="218"/>
      <c r="H63" s="219"/>
      <c r="I63" s="219"/>
      <c r="J63" s="219"/>
      <c r="K63" s="219"/>
      <c r="L63" s="219"/>
      <c r="M63" s="219"/>
      <c r="N63" s="219"/>
      <c r="O63" s="220"/>
    </row>
    <row r="64" spans="1:15" ht="12.75">
      <c r="A64" s="148"/>
      <c r="B64" s="301" t="s">
        <v>159</v>
      </c>
      <c r="C64" s="301"/>
      <c r="D64" s="139"/>
      <c r="E64" s="140"/>
      <c r="G64" s="218"/>
      <c r="H64" s="219"/>
      <c r="I64" s="219"/>
      <c r="J64" s="219"/>
      <c r="K64" s="219"/>
      <c r="L64" s="219"/>
      <c r="M64" s="219"/>
      <c r="N64" s="219"/>
      <c r="O64" s="220"/>
    </row>
    <row r="65" spans="1:20" ht="20.25" customHeight="1">
      <c r="A65" s="148"/>
      <c r="B65" s="288" t="s">
        <v>214</v>
      </c>
      <c r="C65" s="289"/>
      <c r="D65" s="96"/>
      <c r="E65" s="96"/>
      <c r="F65" s="194" t="s">
        <v>215</v>
      </c>
      <c r="G65" s="99"/>
      <c r="H65" s="99"/>
      <c r="I65" s="99"/>
      <c r="J65" s="99"/>
      <c r="K65" s="99"/>
      <c r="L65" s="99"/>
      <c r="M65" s="99"/>
      <c r="N65" s="99"/>
      <c r="O65" s="99"/>
      <c r="P65" s="58"/>
      <c r="Q65" s="58"/>
      <c r="R65" s="59"/>
      <c r="S65" s="24"/>
      <c r="T65" s="24"/>
    </row>
    <row r="66" spans="1:20" ht="20.25" customHeight="1">
      <c r="A66" s="148"/>
      <c r="B66" s="118"/>
      <c r="C66" s="118"/>
      <c r="D66" s="96"/>
      <c r="E66" s="101"/>
      <c r="F66" s="54"/>
      <c r="G66" s="99"/>
      <c r="H66" s="99"/>
      <c r="I66" s="99"/>
      <c r="J66" s="99"/>
      <c r="K66" s="99"/>
      <c r="L66" s="99"/>
      <c r="M66" s="99"/>
      <c r="N66" s="99"/>
      <c r="O66" s="99"/>
      <c r="P66" s="58"/>
      <c r="Q66" s="58"/>
      <c r="R66" s="59"/>
      <c r="S66" s="24"/>
      <c r="T66" s="24"/>
    </row>
    <row r="67" spans="1:14" ht="12.75">
      <c r="A67" s="148"/>
      <c r="B67" s="6" t="s">
        <v>132</v>
      </c>
      <c r="C67" s="7" t="s">
        <v>33</v>
      </c>
      <c r="D67" s="157"/>
      <c r="E67" s="175"/>
      <c r="F67" s="25"/>
      <c r="H67" s="33"/>
      <c r="I67" s="33"/>
      <c r="J67" s="33"/>
      <c r="K67" s="33"/>
      <c r="L67" s="33"/>
      <c r="M67" s="33"/>
      <c r="N67" s="33"/>
    </row>
    <row r="68" spans="1:10" ht="12.75" customHeight="1">
      <c r="A68" s="148"/>
      <c r="B68" s="6"/>
      <c r="C68" s="7" t="s">
        <v>24</v>
      </c>
      <c r="D68" s="157"/>
      <c r="E68" s="175"/>
      <c r="F68" s="25"/>
      <c r="G68" s="26"/>
      <c r="H68" s="26"/>
      <c r="I68" s="26"/>
      <c r="J68" s="73"/>
    </row>
    <row r="69" spans="1:10" ht="12.75" customHeight="1">
      <c r="A69" s="148"/>
      <c r="B69" s="6"/>
      <c r="C69" s="7" t="s">
        <v>25</v>
      </c>
      <c r="D69" s="157"/>
      <c r="E69" s="175"/>
      <c r="F69" s="25"/>
      <c r="G69" s="26"/>
      <c r="H69" s="26"/>
      <c r="I69" s="26"/>
      <c r="J69" s="73"/>
    </row>
    <row r="70" spans="1:20" ht="12.75">
      <c r="A70" s="148"/>
      <c r="B70" s="30"/>
      <c r="C70" s="30"/>
      <c r="D70" s="96"/>
      <c r="E70" s="101"/>
      <c r="F70" s="38"/>
      <c r="G70" s="99"/>
      <c r="H70" s="99"/>
      <c r="I70" s="99"/>
      <c r="J70" s="99"/>
      <c r="K70" s="99"/>
      <c r="L70" s="99"/>
      <c r="M70" s="99"/>
      <c r="N70" s="99"/>
      <c r="O70" s="99"/>
      <c r="P70" s="58"/>
      <c r="Q70" s="58"/>
      <c r="R70" s="59"/>
      <c r="S70" s="24"/>
      <c r="T70" s="24"/>
    </row>
    <row r="71" spans="1:20" ht="12.75">
      <c r="A71" s="148"/>
      <c r="B71" s="6" t="s">
        <v>30</v>
      </c>
      <c r="C71" s="98" t="s">
        <v>151</v>
      </c>
      <c r="D71" s="157"/>
      <c r="E71" s="175"/>
      <c r="F71" s="334" t="s">
        <v>216</v>
      </c>
      <c r="G71" s="296"/>
      <c r="H71" s="296"/>
      <c r="I71" s="296"/>
      <c r="J71" s="296"/>
      <c r="K71" s="296"/>
      <c r="L71" s="296"/>
      <c r="M71" s="296"/>
      <c r="N71" s="296"/>
      <c r="O71" s="296"/>
      <c r="P71" s="60"/>
      <c r="Q71" s="60"/>
      <c r="R71" s="61"/>
      <c r="S71" s="1"/>
      <c r="T71" s="1"/>
    </row>
    <row r="72" spans="1:20" ht="12.75" customHeight="1">
      <c r="A72" s="148"/>
      <c r="B72" s="6"/>
      <c r="C72" s="335" t="s">
        <v>217</v>
      </c>
      <c r="D72" s="335"/>
      <c r="E72" s="335"/>
      <c r="F72" s="335"/>
      <c r="G72" s="335"/>
      <c r="H72" s="335"/>
      <c r="I72" s="38"/>
      <c r="J72" s="38"/>
      <c r="K72" s="38"/>
      <c r="L72" s="38"/>
      <c r="P72" s="60"/>
      <c r="Q72" s="60"/>
      <c r="R72" s="61"/>
      <c r="S72" s="1"/>
      <c r="T72" s="1"/>
    </row>
    <row r="73" spans="1:20" ht="12.75">
      <c r="A73" s="148"/>
      <c r="B73" s="6"/>
      <c r="C73" s="98" t="s">
        <v>152</v>
      </c>
      <c r="D73" s="157"/>
      <c r="E73" s="175"/>
      <c r="F73" s="40"/>
      <c r="G73" s="38"/>
      <c r="H73" s="38"/>
      <c r="I73" s="38"/>
      <c r="K73" s="37"/>
      <c r="L73" s="37"/>
      <c r="M73" s="37"/>
      <c r="N73" s="37"/>
      <c r="O73" s="37"/>
      <c r="P73" s="60"/>
      <c r="Q73" s="60"/>
      <c r="R73" s="61"/>
      <c r="S73" s="1"/>
      <c r="T73" s="1"/>
    </row>
    <row r="74" spans="1:9" ht="12.75">
      <c r="A74" s="148"/>
      <c r="B74" s="6"/>
      <c r="C74" s="98" t="s">
        <v>153</v>
      </c>
      <c r="D74" s="157"/>
      <c r="E74" s="175"/>
      <c r="G74" s="38"/>
      <c r="H74" s="38"/>
      <c r="I74" s="38"/>
    </row>
    <row r="75" spans="1:10" ht="12.75">
      <c r="A75" s="148"/>
      <c r="B75" s="6"/>
      <c r="C75" s="7" t="s">
        <v>23</v>
      </c>
      <c r="D75" s="157"/>
      <c r="E75" s="175"/>
      <c r="F75" s="41"/>
      <c r="G75" s="38"/>
      <c r="H75" s="38"/>
      <c r="I75" s="38"/>
      <c r="J75" s="37"/>
    </row>
    <row r="76" spans="1:10" ht="12.75">
      <c r="A76" s="148"/>
      <c r="B76" s="6"/>
      <c r="C76" s="11" t="s">
        <v>42</v>
      </c>
      <c r="D76" s="157"/>
      <c r="E76" s="175"/>
      <c r="F76" s="41"/>
      <c r="G76" s="38"/>
      <c r="H76" s="38"/>
      <c r="I76" s="38"/>
      <c r="J76" s="37"/>
    </row>
    <row r="77" spans="1:15" ht="12.75">
      <c r="A77" s="148"/>
      <c r="B77" s="6"/>
      <c r="C77" s="7" t="s">
        <v>111</v>
      </c>
      <c r="D77" s="157"/>
      <c r="E77" s="175"/>
      <c r="G77" s="42"/>
      <c r="H77" s="42"/>
      <c r="I77" s="42"/>
      <c r="J77" s="37"/>
      <c r="L77" s="36"/>
      <c r="M77" s="83"/>
      <c r="N77" s="83"/>
      <c r="O77" s="83"/>
    </row>
    <row r="78" spans="1:15" ht="12.75">
      <c r="A78" s="148"/>
      <c r="B78" s="6"/>
      <c r="C78" s="85"/>
      <c r="D78" s="12" t="s">
        <v>218</v>
      </c>
      <c r="E78" s="43">
        <f>IF(F124=TRUE,(0.0625*(ROUND(D73,2))*(4*(ROUND(D74,2))+(6*(ROUND(D75,2)))+(3*(ROUND(D76,2)))+(2*(ROUND(D77,2)))+0.09)),0)</f>
        <v>0</v>
      </c>
      <c r="F78" s="260" t="s">
        <v>54</v>
      </c>
      <c r="G78" s="261"/>
      <c r="H78" s="261"/>
      <c r="I78" s="261"/>
      <c r="J78" s="37"/>
      <c r="L78" s="83"/>
      <c r="M78" s="83"/>
      <c r="N78" s="83"/>
      <c r="O78" s="83"/>
    </row>
    <row r="79" spans="1:15" ht="12.75">
      <c r="A79" s="148"/>
      <c r="B79" s="23" t="s">
        <v>155</v>
      </c>
      <c r="C79" s="85"/>
      <c r="D79" s="160"/>
      <c r="E79" s="177"/>
      <c r="F79" s="86" t="s">
        <v>112</v>
      </c>
      <c r="G79" s="87">
        <f>D74*0.075</f>
        <v>0</v>
      </c>
      <c r="H79" s="300">
        <f>IF(D79&gt;G79,"Check Foot Offset. If over 7.5% then it will be added to LL for the calculation of HSA on your certificate","")</f>
      </c>
      <c r="I79" s="300"/>
      <c r="J79" s="300"/>
      <c r="K79" s="300"/>
      <c r="L79" s="83"/>
      <c r="M79" s="83"/>
      <c r="N79" s="83"/>
      <c r="O79" s="83"/>
    </row>
    <row r="80" spans="1:11" ht="12.75">
      <c r="A80" s="148"/>
      <c r="B80" s="23"/>
      <c r="C80" s="75"/>
      <c r="D80" s="76"/>
      <c r="E80" s="78"/>
      <c r="F80" s="74"/>
      <c r="G80" s="74"/>
      <c r="H80" s="300"/>
      <c r="I80" s="300"/>
      <c r="J80" s="300"/>
      <c r="K80" s="300"/>
    </row>
    <row r="81" spans="1:10" ht="12.75">
      <c r="A81" s="148"/>
      <c r="B81" s="23" t="s">
        <v>104</v>
      </c>
      <c r="C81" s="75"/>
      <c r="D81" s="77"/>
      <c r="E81" s="79"/>
      <c r="F81" s="194" t="s">
        <v>219</v>
      </c>
      <c r="G81" s="74"/>
      <c r="H81" s="74"/>
      <c r="I81" s="74"/>
      <c r="J81" s="37"/>
    </row>
    <row r="82" spans="1:10" ht="12.75">
      <c r="A82" s="148"/>
      <c r="B82" s="122"/>
      <c r="C82" s="122"/>
      <c r="D82" s="123"/>
      <c r="E82" s="123"/>
      <c r="F82" s="26"/>
      <c r="G82" s="26"/>
      <c r="H82" s="26"/>
      <c r="I82" s="26"/>
      <c r="J82" s="37"/>
    </row>
    <row r="83" spans="1:12" ht="12.75" customHeight="1">
      <c r="A83" s="148"/>
      <c r="B83" s="195" t="s">
        <v>220</v>
      </c>
      <c r="D83" s="161"/>
      <c r="E83" s="194" t="s">
        <v>219</v>
      </c>
      <c r="F83" s="262">
        <f>IF(OR(D83=1,D83=2),"There is no rating reduction for fewer than 3 spinnakers; certificate will show 3 spinnakers","")</f>
      </c>
      <c r="G83" s="262"/>
      <c r="H83" s="262"/>
      <c r="I83" s="262"/>
      <c r="J83" s="262"/>
      <c r="K83" s="262"/>
      <c r="L83" s="262"/>
    </row>
    <row r="84" spans="1:10" ht="12.75" customHeight="1">
      <c r="A84" s="148"/>
      <c r="D84" s="52"/>
      <c r="E84" s="11"/>
      <c r="F84" s="26"/>
      <c r="G84" s="26"/>
      <c r="H84" s="26"/>
      <c r="I84" s="26"/>
      <c r="J84" s="73"/>
    </row>
    <row r="85" spans="1:10" ht="12.75" customHeight="1">
      <c r="A85" s="148"/>
      <c r="B85" s="296" t="s">
        <v>221</v>
      </c>
      <c r="C85" s="296"/>
      <c r="D85" s="297"/>
      <c r="E85" s="297"/>
      <c r="F85" s="194" t="s">
        <v>219</v>
      </c>
      <c r="G85" s="26"/>
      <c r="H85" s="26"/>
      <c r="I85" s="26"/>
      <c r="J85" s="73"/>
    </row>
    <row r="86" spans="1:10" ht="12.75" customHeight="1">
      <c r="A86" s="148"/>
      <c r="B86" s="23"/>
      <c r="C86" s="23"/>
      <c r="D86" s="53"/>
      <c r="E86" s="53"/>
      <c r="F86" s="26"/>
      <c r="G86" s="26"/>
      <c r="H86" s="26"/>
      <c r="I86" s="26"/>
      <c r="J86" s="73"/>
    </row>
    <row r="87" spans="1:14" ht="12.75">
      <c r="A87" s="148"/>
      <c r="B87" s="196" t="s">
        <v>222</v>
      </c>
      <c r="C87" s="7" t="s">
        <v>26</v>
      </c>
      <c r="D87" s="157"/>
      <c r="E87" s="175"/>
      <c r="F87" s="25"/>
      <c r="G87" s="258" t="s">
        <v>232</v>
      </c>
      <c r="H87" s="259"/>
      <c r="I87" s="259"/>
      <c r="J87" s="259"/>
      <c r="K87" s="117"/>
      <c r="L87" s="117"/>
      <c r="M87" s="117"/>
      <c r="N87" s="16"/>
    </row>
    <row r="88" spans="1:14" ht="12.75">
      <c r="A88" s="148"/>
      <c r="B88" s="196" t="s">
        <v>223</v>
      </c>
      <c r="C88" s="7" t="s">
        <v>27</v>
      </c>
      <c r="D88" s="157"/>
      <c r="E88" s="175"/>
      <c r="F88" s="25"/>
      <c r="G88" s="273" t="s">
        <v>233</v>
      </c>
      <c r="H88" s="274"/>
      <c r="I88" s="274"/>
      <c r="J88" s="274"/>
      <c r="K88" s="106"/>
      <c r="L88" s="106"/>
      <c r="M88" s="106"/>
      <c r="N88" s="16"/>
    </row>
    <row r="89" spans="1:14" ht="12.75">
      <c r="A89" s="148"/>
      <c r="B89" s="6"/>
      <c r="C89" s="98" t="s">
        <v>154</v>
      </c>
      <c r="D89" s="157"/>
      <c r="E89" s="175"/>
      <c r="F89" s="44"/>
      <c r="G89" s="199" t="s">
        <v>230</v>
      </c>
      <c r="H89" s="172"/>
      <c r="I89" s="42"/>
      <c r="J89" s="37"/>
      <c r="K89" s="16"/>
      <c r="L89" s="16"/>
      <c r="M89" s="16"/>
      <c r="N89" s="16"/>
    </row>
    <row r="90" spans="1:13" ht="12.75" customHeight="1">
      <c r="A90" s="148"/>
      <c r="B90" s="6"/>
      <c r="C90" s="7" t="s">
        <v>28</v>
      </c>
      <c r="D90" s="157"/>
      <c r="E90" s="175"/>
      <c r="F90" s="80">
        <f>IF(AND(D90&gt;0,D90&lt;D89*0.75),"SHW &lt; 75%SF = headsail. Check data","")</f>
      </c>
      <c r="G90" s="200" t="s">
        <v>231</v>
      </c>
      <c r="H90" s="173"/>
      <c r="I90" s="104"/>
      <c r="J90" s="37"/>
      <c r="K90" s="16"/>
      <c r="L90" s="16"/>
      <c r="M90" s="16"/>
    </row>
    <row r="91" spans="1:14" ht="12.75">
      <c r="A91" s="148"/>
      <c r="B91" s="182" t="s">
        <v>44</v>
      </c>
      <c r="C91" s="7" t="s">
        <v>29</v>
      </c>
      <c r="D91" s="157"/>
      <c r="E91" s="175"/>
      <c r="F91" s="80"/>
      <c r="G91" s="104"/>
      <c r="H91" s="104"/>
      <c r="I91" s="104"/>
      <c r="J91" s="104"/>
      <c r="K91" s="104"/>
      <c r="L91" s="104"/>
      <c r="M91" s="104"/>
      <c r="N91" s="104"/>
    </row>
    <row r="92" spans="1:10" ht="12.75">
      <c r="A92" s="148"/>
      <c r="B92" s="197" t="s">
        <v>226</v>
      </c>
      <c r="C92" s="7"/>
      <c r="D92" s="12" t="s">
        <v>227</v>
      </c>
      <c r="E92" s="34">
        <f>IF(AND(F125=TRUE,C145=0),((ROUND(D87,2)+ROUND(D88,2))/2)*((ROUND(D89,2)+(4*ROUND(D90,2)))/5)*0.83,0)</f>
        <v>0</v>
      </c>
      <c r="F92" s="133"/>
      <c r="G92" s="74"/>
      <c r="H92" s="74"/>
      <c r="I92" s="74"/>
      <c r="J92" s="37"/>
    </row>
    <row r="93" spans="1:10" ht="12.75" customHeight="1">
      <c r="A93" s="148"/>
      <c r="B93" s="196" t="s">
        <v>224</v>
      </c>
      <c r="C93" s="7" t="s">
        <v>26</v>
      </c>
      <c r="D93" s="157"/>
      <c r="E93" s="175"/>
      <c r="F93" s="45"/>
      <c r="G93" s="330" t="s">
        <v>229</v>
      </c>
      <c r="H93" s="330"/>
      <c r="I93" s="330"/>
      <c r="J93" s="37"/>
    </row>
    <row r="94" spans="1:10" ht="12.75">
      <c r="A94" s="148"/>
      <c r="B94" s="196" t="s">
        <v>225</v>
      </c>
      <c r="C94" s="7" t="s">
        <v>27</v>
      </c>
      <c r="D94" s="157"/>
      <c r="E94" s="175"/>
      <c r="F94" s="45"/>
      <c r="G94" s="330"/>
      <c r="H94" s="330"/>
      <c r="I94" s="330"/>
      <c r="J94" s="37"/>
    </row>
    <row r="95" spans="1:10" ht="12.75">
      <c r="A95" s="148"/>
      <c r="B95" s="6"/>
      <c r="C95" s="98" t="s">
        <v>154</v>
      </c>
      <c r="D95" s="157"/>
      <c r="E95" s="175"/>
      <c r="F95" s="45"/>
      <c r="G95" s="330"/>
      <c r="H95" s="330"/>
      <c r="I95" s="330"/>
      <c r="J95" s="37"/>
    </row>
    <row r="96" spans="1:10" ht="12.75">
      <c r="A96" s="148"/>
      <c r="B96" s="6"/>
      <c r="C96" s="7" t="s">
        <v>28</v>
      </c>
      <c r="D96" s="157"/>
      <c r="E96" s="175"/>
      <c r="F96" s="80"/>
      <c r="G96" s="330"/>
      <c r="H96" s="330"/>
      <c r="I96" s="330"/>
      <c r="J96" s="37"/>
    </row>
    <row r="97" spans="1:14" ht="12.75">
      <c r="A97" s="148"/>
      <c r="B97" s="182" t="s">
        <v>44</v>
      </c>
      <c r="C97" s="7" t="s">
        <v>29</v>
      </c>
      <c r="D97" s="157"/>
      <c r="E97" s="175"/>
      <c r="F97" s="80"/>
      <c r="G97" s="104"/>
      <c r="H97" s="104"/>
      <c r="I97" s="104"/>
      <c r="J97" s="104"/>
      <c r="K97" s="104"/>
      <c r="L97" s="104"/>
      <c r="M97" s="104"/>
      <c r="N97" s="104"/>
    </row>
    <row r="98" spans="1:10" ht="12.75">
      <c r="A98" s="148"/>
      <c r="B98" s="197" t="s">
        <v>226</v>
      </c>
      <c r="D98" s="12" t="s">
        <v>227</v>
      </c>
      <c r="E98" s="34">
        <f>IF(AND(F126=TRUE,C146=0),((ROUND(D93,2)+ROUND(D94,2))/2)*((ROUND(D95,2)+(4*ROUND(D96,2)))/5)*0.83,0)</f>
        <v>0</v>
      </c>
      <c r="F98" s="133"/>
      <c r="G98" s="74"/>
      <c r="H98" s="74"/>
      <c r="I98" s="74"/>
      <c r="J98" s="37"/>
    </row>
    <row r="99" spans="1:10" ht="12.75">
      <c r="A99" s="148"/>
      <c r="B99" s="32"/>
      <c r="D99" s="76"/>
      <c r="E99" s="178"/>
      <c r="F99" s="74"/>
      <c r="G99" s="74"/>
      <c r="H99" s="74"/>
      <c r="I99" s="74"/>
      <c r="J99" s="37"/>
    </row>
    <row r="100" spans="1:10" ht="12.75">
      <c r="A100" s="148"/>
      <c r="B100" s="198" t="s">
        <v>228</v>
      </c>
      <c r="C100" s="16"/>
      <c r="D100" s="179"/>
      <c r="E100" s="180"/>
      <c r="F100" s="46"/>
      <c r="G100" s="46"/>
      <c r="H100" s="46"/>
      <c r="I100" s="46"/>
      <c r="J100" s="37"/>
    </row>
    <row r="101" spans="1:10" ht="12.75">
      <c r="A101" s="148"/>
      <c r="B101" s="6" t="s">
        <v>36</v>
      </c>
      <c r="C101" s="7" t="s">
        <v>37</v>
      </c>
      <c r="D101" s="157"/>
      <c r="E101" s="175"/>
      <c r="F101" s="45"/>
      <c r="G101" s="46"/>
      <c r="H101" s="46"/>
      <c r="I101" s="46"/>
      <c r="J101" s="37"/>
    </row>
    <row r="102" spans="1:10" ht="12" customHeight="1">
      <c r="A102" s="148"/>
      <c r="B102" s="6"/>
      <c r="C102" s="7" t="s">
        <v>38</v>
      </c>
      <c r="D102" s="157"/>
      <c r="E102" s="175"/>
      <c r="J102" s="47"/>
    </row>
    <row r="103" spans="1:5" ht="12.75">
      <c r="A103" s="148"/>
      <c r="B103" s="6"/>
      <c r="C103" s="7" t="s">
        <v>39</v>
      </c>
      <c r="D103" s="157"/>
      <c r="E103" s="175"/>
    </row>
    <row r="104" spans="1:9" ht="12.75">
      <c r="A104" s="148"/>
      <c r="B104" s="6"/>
      <c r="C104" s="7" t="s">
        <v>40</v>
      </c>
      <c r="D104" s="157"/>
      <c r="E104" s="175"/>
      <c r="I104" s="16"/>
    </row>
    <row r="105" spans="1:12" ht="12.75">
      <c r="A105" s="148"/>
      <c r="B105" s="31"/>
      <c r="C105" s="11"/>
      <c r="D105" s="39"/>
      <c r="E105" s="11"/>
      <c r="G105" s="105"/>
      <c r="J105" s="91"/>
      <c r="K105" s="91"/>
      <c r="L105" s="91"/>
    </row>
    <row r="106" spans="1:9" ht="15.75">
      <c r="A106" s="148"/>
      <c r="B106" s="115" t="s">
        <v>43</v>
      </c>
      <c r="C106" s="113"/>
      <c r="D106" s="16"/>
      <c r="E106" s="113"/>
      <c r="F106" s="114"/>
      <c r="G106" s="114"/>
      <c r="H106" s="114"/>
      <c r="I106" s="114"/>
    </row>
    <row r="107" spans="1:9" ht="12.75">
      <c r="A107" s="148"/>
      <c r="B107" s="31"/>
      <c r="C107" s="89"/>
      <c r="D107" s="89"/>
      <c r="E107" s="89"/>
      <c r="F107" s="90"/>
      <c r="G107" s="90"/>
      <c r="H107" s="90"/>
      <c r="I107" s="90"/>
    </row>
    <row r="108" spans="1:9" ht="12.75">
      <c r="A108" s="148"/>
      <c r="B108" s="28"/>
      <c r="C108" s="114"/>
      <c r="D108" s="114"/>
      <c r="E108" s="114"/>
      <c r="F108" s="48"/>
      <c r="G108" s="48"/>
      <c r="H108" s="48"/>
      <c r="I108" s="143"/>
    </row>
    <row r="109" spans="1:9" ht="12.75">
      <c r="A109" s="148"/>
      <c r="B109" s="49"/>
      <c r="C109" s="50"/>
      <c r="D109" s="48"/>
      <c r="E109" s="50"/>
      <c r="F109" s="48"/>
      <c r="G109" s="48"/>
      <c r="H109" s="48"/>
      <c r="I109" s="11"/>
    </row>
    <row r="110" spans="1:9" ht="12.75">
      <c r="A110" s="148"/>
      <c r="B110" s="3" t="s">
        <v>235</v>
      </c>
      <c r="D110" s="206">
        <v>2100</v>
      </c>
      <c r="E110" s="201" t="s">
        <v>234</v>
      </c>
      <c r="F110" s="272"/>
      <c r="G110" s="272"/>
      <c r="H110" s="272"/>
      <c r="I110" s="272"/>
    </row>
    <row r="111" spans="1:9" ht="12.75">
      <c r="A111" s="148"/>
      <c r="B111" s="3" t="s">
        <v>172</v>
      </c>
      <c r="D111" s="206">
        <v>2200</v>
      </c>
      <c r="E111" s="201" t="s">
        <v>234</v>
      </c>
      <c r="F111" s="272"/>
      <c r="G111" s="272"/>
      <c r="H111" s="272"/>
      <c r="I111" s="272"/>
    </row>
    <row r="112" spans="1:9" ht="12.75">
      <c r="A112" s="148"/>
      <c r="B112" s="3" t="s">
        <v>236</v>
      </c>
      <c r="D112" s="206">
        <v>2500</v>
      </c>
      <c r="E112" s="201" t="s">
        <v>234</v>
      </c>
      <c r="F112" s="272"/>
      <c r="G112" s="272"/>
      <c r="H112" s="272"/>
      <c r="I112" s="272"/>
    </row>
    <row r="113" spans="1:9" ht="12.75">
      <c r="A113" s="148"/>
      <c r="E113" s="51"/>
      <c r="F113" s="51"/>
      <c r="G113" s="51"/>
      <c r="H113" s="51"/>
      <c r="I113" s="51"/>
    </row>
    <row r="114" spans="1:6" ht="12.75">
      <c r="A114" s="148"/>
      <c r="B114" s="203" t="s">
        <v>241</v>
      </c>
      <c r="C114" s="14"/>
      <c r="D114" s="15"/>
      <c r="E114" s="14"/>
      <c r="F114" s="5"/>
    </row>
    <row r="115" spans="1:9" ht="12.75">
      <c r="A115" s="148"/>
      <c r="B115" s="6" t="s">
        <v>47</v>
      </c>
      <c r="C115" s="16"/>
      <c r="D115" s="17">
        <f>D39</f>
        <v>0</v>
      </c>
      <c r="E115" s="16" t="s">
        <v>50</v>
      </c>
      <c r="F115" s="18"/>
      <c r="G115" s="271"/>
      <c r="H115" s="271"/>
      <c r="I115" s="271"/>
    </row>
    <row r="116" spans="1:9" ht="12.75">
      <c r="A116" s="148"/>
      <c r="B116" s="196" t="s">
        <v>239</v>
      </c>
      <c r="C116" s="16"/>
      <c r="D116" s="207">
        <f>IF(D115&gt;11.99,IF(D115&gt;17.99,D112,D111),D110)</f>
        <v>2100</v>
      </c>
      <c r="E116" s="16"/>
      <c r="F116" s="18"/>
      <c r="G116" s="271"/>
      <c r="H116" s="271"/>
      <c r="I116" s="271"/>
    </row>
    <row r="117" spans="1:6" ht="12.75">
      <c r="A117" s="148"/>
      <c r="B117" s="196" t="s">
        <v>240</v>
      </c>
      <c r="C117" s="16"/>
      <c r="D117" s="207">
        <f>D115*D116</f>
        <v>0</v>
      </c>
      <c r="E117" s="16"/>
      <c r="F117" s="7"/>
    </row>
    <row r="118" spans="1:6" ht="12.75">
      <c r="A118" s="148"/>
      <c r="B118" s="196" t="s">
        <v>238</v>
      </c>
      <c r="C118" s="16"/>
      <c r="D118" s="207">
        <f>IF(D129=FALSE,0,D117)</f>
        <v>0</v>
      </c>
      <c r="E118" s="16"/>
      <c r="F118" s="7"/>
    </row>
    <row r="119" spans="1:6" ht="12.75">
      <c r="A119" s="148"/>
      <c r="B119" s="202" t="s">
        <v>237</v>
      </c>
      <c r="C119" s="13"/>
      <c r="D119" s="208">
        <f>SUM(D117:D118)</f>
        <v>0</v>
      </c>
      <c r="E119" s="19"/>
      <c r="F119" s="10"/>
    </row>
    <row r="122" ht="12.75">
      <c r="B122" s="62" t="s">
        <v>58</v>
      </c>
    </row>
    <row r="124" spans="2:7" ht="12.75" hidden="1">
      <c r="B124" s="119"/>
      <c r="C124" s="2"/>
      <c r="D124" s="2" t="s">
        <v>55</v>
      </c>
      <c r="E124" s="2"/>
      <c r="F124" s="2" t="b">
        <f>AND(D73&gt;0,D74&gt;0,D75&gt;0,D76&gt;0,D77&gt;0)</f>
        <v>0</v>
      </c>
      <c r="G124" s="2"/>
    </row>
    <row r="125" spans="2:7" ht="12.75" hidden="1">
      <c r="B125" s="119"/>
      <c r="C125" s="2"/>
      <c r="D125" s="2" t="s">
        <v>56</v>
      </c>
      <c r="E125" s="2"/>
      <c r="F125" s="2" t="b">
        <f>AND(D87&gt;0,D88&gt;0,D89&gt;0,D90&gt;0)</f>
        <v>0</v>
      </c>
      <c r="G125" s="2"/>
    </row>
    <row r="126" spans="2:7" ht="12.75" hidden="1">
      <c r="B126" s="119"/>
      <c r="C126" s="2"/>
      <c r="D126" s="2" t="s">
        <v>57</v>
      </c>
      <c r="E126" s="2"/>
      <c r="F126" s="2" t="b">
        <f>AND(D93&gt;0,D94&gt;0,D95&gt;0,D96&gt;0)</f>
        <v>0</v>
      </c>
      <c r="G126" s="2"/>
    </row>
    <row r="127" spans="2:7" ht="12.75" hidden="1">
      <c r="B127" s="119"/>
      <c r="C127" s="2"/>
      <c r="D127" s="2"/>
      <c r="E127" s="2"/>
      <c r="F127" s="2"/>
      <c r="G127" s="2"/>
    </row>
    <row r="128" spans="2:7" ht="12.75" hidden="1">
      <c r="B128" s="119"/>
      <c r="C128" s="2"/>
      <c r="D128" s="2"/>
      <c r="E128" s="2"/>
      <c r="F128" s="2"/>
      <c r="G128" s="2"/>
    </row>
    <row r="129" spans="2:7" ht="12.75" hidden="1">
      <c r="B129" s="119"/>
      <c r="C129" s="49" t="s">
        <v>51</v>
      </c>
      <c r="D129" s="116" t="b">
        <v>0</v>
      </c>
      <c r="E129" s="2"/>
      <c r="F129" s="2"/>
      <c r="G129" s="2"/>
    </row>
    <row r="130" spans="2:7" ht="12.75" hidden="1">
      <c r="B130" s="119"/>
      <c r="C130" s="27" t="s">
        <v>52</v>
      </c>
      <c r="D130" s="27" t="b">
        <v>0</v>
      </c>
      <c r="E130" s="2"/>
      <c r="F130" s="2"/>
      <c r="G130" s="2"/>
    </row>
    <row r="131" spans="2:7" ht="12.75" hidden="1">
      <c r="B131" s="119"/>
      <c r="C131" s="27"/>
      <c r="D131" s="27"/>
      <c r="E131" s="2"/>
      <c r="F131" s="2"/>
      <c r="G131" s="2"/>
    </row>
    <row r="132" spans="2:7" ht="12.75" hidden="1">
      <c r="B132" s="119"/>
      <c r="C132" s="27" t="s">
        <v>45</v>
      </c>
      <c r="D132" s="27" t="b">
        <v>0</v>
      </c>
      <c r="E132" s="2"/>
      <c r="F132" s="2"/>
      <c r="G132" s="2"/>
    </row>
    <row r="133" spans="2:7" ht="12.75" hidden="1">
      <c r="B133" s="119"/>
      <c r="C133" s="27"/>
      <c r="D133" s="27"/>
      <c r="E133" s="2"/>
      <c r="F133" s="120" t="s">
        <v>100</v>
      </c>
      <c r="G133" s="2"/>
    </row>
    <row r="134" spans="2:7" ht="12.75" hidden="1">
      <c r="B134" s="119"/>
      <c r="C134" s="27" t="s">
        <v>46</v>
      </c>
      <c r="D134" s="27" t="b">
        <v>0</v>
      </c>
      <c r="E134" s="2"/>
      <c r="F134" s="120" t="s">
        <v>101</v>
      </c>
      <c r="G134" s="2"/>
    </row>
    <row r="135" spans="2:7" ht="12.75" hidden="1">
      <c r="B135" s="119"/>
      <c r="C135" s="27"/>
      <c r="D135" s="27"/>
      <c r="E135" s="2"/>
      <c r="F135" s="2"/>
      <c r="G135" s="2"/>
    </row>
    <row r="136" spans="2:7" ht="12.75" hidden="1">
      <c r="B136" s="119"/>
      <c r="C136" s="27"/>
      <c r="D136" s="2" t="s">
        <v>93</v>
      </c>
      <c r="E136" s="2"/>
      <c r="F136" s="2"/>
      <c r="G136" s="2"/>
    </row>
    <row r="137" spans="2:7" ht="12.75" hidden="1">
      <c r="B137" s="119"/>
      <c r="C137" s="27"/>
      <c r="D137" s="2" t="s">
        <v>94</v>
      </c>
      <c r="E137" s="2"/>
      <c r="F137" s="2"/>
      <c r="G137" s="2"/>
    </row>
    <row r="138" spans="2:7" ht="12.75" hidden="1">
      <c r="B138" s="119"/>
      <c r="C138" s="27"/>
      <c r="D138" s="2" t="s">
        <v>95</v>
      </c>
      <c r="E138" s="2"/>
      <c r="F138" s="2"/>
      <c r="G138" s="2"/>
    </row>
    <row r="139" spans="2:7" ht="12.75" hidden="1">
      <c r="B139" s="119"/>
      <c r="C139" s="27"/>
      <c r="D139" s="2" t="s">
        <v>96</v>
      </c>
      <c r="E139" s="2"/>
      <c r="F139" s="2"/>
      <c r="G139" s="2"/>
    </row>
    <row r="140" spans="2:7" ht="12.75" hidden="1">
      <c r="B140" s="119"/>
      <c r="C140" s="27"/>
      <c r="D140" s="2" t="s">
        <v>97</v>
      </c>
      <c r="E140" s="2"/>
      <c r="F140" s="2"/>
      <c r="G140" s="2"/>
    </row>
    <row r="141" spans="2:7" ht="12.75" hidden="1">
      <c r="B141" s="119"/>
      <c r="C141" s="27"/>
      <c r="D141" s="2" t="s">
        <v>98</v>
      </c>
      <c r="E141" s="2"/>
      <c r="F141" s="2"/>
      <c r="G141" s="2"/>
    </row>
    <row r="142" spans="2:7" ht="12.75" hidden="1">
      <c r="B142" s="119"/>
      <c r="C142" s="27"/>
      <c r="D142" s="2" t="s">
        <v>99</v>
      </c>
      <c r="E142" s="2"/>
      <c r="F142" s="2"/>
      <c r="G142" s="2"/>
    </row>
    <row r="143" spans="2:7" ht="12.75" hidden="1">
      <c r="B143" s="119"/>
      <c r="C143" s="27">
        <v>1</v>
      </c>
      <c r="D143" s="27"/>
      <c r="E143" s="2"/>
      <c r="F143" s="2"/>
      <c r="G143" s="2"/>
    </row>
    <row r="144" spans="2:7" ht="12.75" hidden="1">
      <c r="B144" s="119"/>
      <c r="C144" s="2"/>
      <c r="D144" s="2"/>
      <c r="E144" s="2"/>
      <c r="F144" s="2"/>
      <c r="G144" s="2"/>
    </row>
    <row r="145" spans="2:7" ht="12.75" hidden="1">
      <c r="B145" s="119"/>
      <c r="C145" s="2">
        <f>IF((D89*0.75)&gt;D90,1,0)</f>
        <v>0</v>
      </c>
      <c r="D145" s="2" t="s">
        <v>102</v>
      </c>
      <c r="E145" s="2"/>
      <c r="F145" s="2"/>
      <c r="G145" s="2"/>
    </row>
    <row r="146" spans="2:7" ht="12.75" hidden="1">
      <c r="B146" s="119"/>
      <c r="C146" s="2">
        <f>IF((D95*0.75)&gt;D96,1,0)</f>
        <v>0</v>
      </c>
      <c r="D146" s="2" t="s">
        <v>103</v>
      </c>
      <c r="E146" s="2"/>
      <c r="F146" s="2"/>
      <c r="G146" s="2"/>
    </row>
    <row r="147" spans="2:7" ht="12.75" hidden="1">
      <c r="B147" s="119"/>
      <c r="C147" s="2"/>
      <c r="D147" s="2"/>
      <c r="E147" s="2"/>
      <c r="F147" s="2"/>
      <c r="G147" s="2"/>
    </row>
    <row r="148" spans="2:7" ht="12.75" hidden="1">
      <c r="B148" s="119"/>
      <c r="C148" s="2"/>
      <c r="D148" s="2" t="s">
        <v>93</v>
      </c>
      <c r="E148" s="2"/>
      <c r="F148" s="2"/>
      <c r="G148" s="2"/>
    </row>
    <row r="149" spans="2:7" ht="12.75" hidden="1">
      <c r="B149" s="119"/>
      <c r="C149" s="2"/>
      <c r="D149" s="2" t="s">
        <v>105</v>
      </c>
      <c r="E149" s="2"/>
      <c r="F149" s="2"/>
      <c r="G149" s="2"/>
    </row>
    <row r="150" spans="2:7" ht="12.75" hidden="1">
      <c r="B150" s="119"/>
      <c r="C150" s="2"/>
      <c r="D150" s="2" t="s">
        <v>106</v>
      </c>
      <c r="E150" s="2"/>
      <c r="F150" s="2"/>
      <c r="G150" s="2"/>
    </row>
    <row r="151" spans="2:7" ht="12.75" hidden="1">
      <c r="B151" s="119"/>
      <c r="C151" s="2"/>
      <c r="D151" s="2" t="s">
        <v>107</v>
      </c>
      <c r="E151" s="2"/>
      <c r="F151" s="2"/>
      <c r="G151" s="2"/>
    </row>
    <row r="152" spans="2:7" ht="12.75" hidden="1">
      <c r="B152" s="119"/>
      <c r="C152" s="2">
        <v>1</v>
      </c>
      <c r="D152" s="2" t="s">
        <v>108</v>
      </c>
      <c r="E152" s="2"/>
      <c r="F152" s="2"/>
      <c r="G152" s="2"/>
    </row>
    <row r="153" spans="2:7" ht="12.75" hidden="1">
      <c r="B153" s="119"/>
      <c r="C153" s="2" t="b">
        <v>0</v>
      </c>
      <c r="D153" s="108" t="s">
        <v>130</v>
      </c>
      <c r="E153" s="2"/>
      <c r="F153" s="2"/>
      <c r="G153" s="2"/>
    </row>
    <row r="154" spans="2:7" ht="12.75" hidden="1">
      <c r="B154" s="119"/>
      <c r="C154" s="2" t="b">
        <v>0</v>
      </c>
      <c r="D154" s="108" t="s">
        <v>131</v>
      </c>
      <c r="E154" s="2"/>
      <c r="F154" s="2"/>
      <c r="G154" s="2"/>
    </row>
    <row r="155" spans="2:7" ht="12.75" hidden="1">
      <c r="B155" s="119"/>
      <c r="C155" s="2" t="b">
        <v>0</v>
      </c>
      <c r="D155" s="108" t="s">
        <v>146</v>
      </c>
      <c r="E155" s="2"/>
      <c r="F155" s="2"/>
      <c r="G155" s="2"/>
    </row>
    <row r="156" spans="2:7" ht="12.75" hidden="1">
      <c r="B156" s="119"/>
      <c r="C156" s="2" t="b">
        <v>0</v>
      </c>
      <c r="D156" s="108" t="s">
        <v>147</v>
      </c>
      <c r="E156" s="2"/>
      <c r="F156" s="2"/>
      <c r="G156" s="2"/>
    </row>
    <row r="157" spans="2:7" ht="12.75" hidden="1">
      <c r="B157" s="119">
        <f>IF(C157=FALSE,0,1)</f>
        <v>0</v>
      </c>
      <c r="C157" s="2" t="b">
        <v>0</v>
      </c>
      <c r="D157" s="100" t="s">
        <v>117</v>
      </c>
      <c r="E157" s="2"/>
      <c r="F157" s="2"/>
      <c r="G157" s="2"/>
    </row>
    <row r="158" spans="2:7" ht="12.75" hidden="1">
      <c r="B158" s="119">
        <f aca="true" t="shared" si="0" ref="B158:B163">IF(C158=FALSE,0,1)</f>
        <v>0</v>
      </c>
      <c r="C158" s="2" t="b">
        <v>0</v>
      </c>
      <c r="D158" s="100" t="s">
        <v>116</v>
      </c>
      <c r="E158" s="2"/>
      <c r="F158" s="2"/>
      <c r="G158" s="2"/>
    </row>
    <row r="159" spans="2:7" ht="12.75" hidden="1">
      <c r="B159" s="119">
        <f t="shared" si="0"/>
        <v>0</v>
      </c>
      <c r="C159" s="2" t="b">
        <v>0</v>
      </c>
      <c r="D159" s="100" t="s">
        <v>120</v>
      </c>
      <c r="E159" s="2"/>
      <c r="F159" s="2"/>
      <c r="G159" s="2"/>
    </row>
    <row r="160" spans="2:7" ht="12.75" hidden="1">
      <c r="B160" s="119">
        <f t="shared" si="0"/>
        <v>0</v>
      </c>
      <c r="C160" s="2" t="b">
        <v>0</v>
      </c>
      <c r="D160" s="2" t="s">
        <v>121</v>
      </c>
      <c r="E160" s="2"/>
      <c r="F160" s="2"/>
      <c r="G160" s="2"/>
    </row>
    <row r="161" spans="2:7" ht="12.75" hidden="1">
      <c r="B161" s="119">
        <f t="shared" si="0"/>
        <v>0</v>
      </c>
      <c r="C161" s="2" t="b">
        <v>0</v>
      </c>
      <c r="D161" s="108" t="s">
        <v>129</v>
      </c>
      <c r="E161" s="2"/>
      <c r="F161" s="2"/>
      <c r="G161" s="2"/>
    </row>
    <row r="162" spans="2:7" ht="12.75" hidden="1">
      <c r="B162" s="119">
        <f t="shared" si="0"/>
        <v>0</v>
      </c>
      <c r="C162" s="2" t="b">
        <v>0</v>
      </c>
      <c r="D162" s="2" t="s">
        <v>118</v>
      </c>
      <c r="E162" s="2"/>
      <c r="F162" s="2"/>
      <c r="G162" s="2"/>
    </row>
    <row r="163" spans="2:7" ht="12.75" hidden="1">
      <c r="B163" s="119">
        <f t="shared" si="0"/>
        <v>0</v>
      </c>
      <c r="C163" s="2" t="b">
        <v>0</v>
      </c>
      <c r="D163" s="2" t="s">
        <v>119</v>
      </c>
      <c r="E163" s="2"/>
      <c r="F163" s="2"/>
      <c r="G163" s="2"/>
    </row>
    <row r="164" spans="2:7" ht="12.75" hidden="1">
      <c r="B164" s="121">
        <f>SUM(B157:B163)</f>
        <v>0</v>
      </c>
      <c r="C164" s="2"/>
      <c r="D164" s="108" t="s">
        <v>133</v>
      </c>
      <c r="E164" s="2"/>
      <c r="F164" s="2"/>
      <c r="G164" s="2"/>
    </row>
    <row r="165" spans="2:7" ht="12.75" hidden="1">
      <c r="B165" s="119"/>
      <c r="C165" s="2"/>
      <c r="D165" s="108"/>
      <c r="E165" s="2"/>
      <c r="F165" s="2"/>
      <c r="G165" s="2"/>
    </row>
    <row r="166" spans="2:7" ht="24" hidden="1">
      <c r="B166" s="119"/>
      <c r="C166" s="2">
        <v>1</v>
      </c>
      <c r="D166" s="102" t="s">
        <v>93</v>
      </c>
      <c r="E166" s="2"/>
      <c r="F166" s="2"/>
      <c r="G166" s="2"/>
    </row>
    <row r="167" spans="2:7" ht="12.75" hidden="1">
      <c r="B167" s="119"/>
      <c r="C167" s="2"/>
      <c r="D167" s="103" t="s">
        <v>125</v>
      </c>
      <c r="F167" s="2"/>
      <c r="G167" s="2"/>
    </row>
    <row r="168" spans="2:7" ht="12.75" hidden="1">
      <c r="B168" s="119"/>
      <c r="C168" s="2"/>
      <c r="D168" s="103" t="s">
        <v>124</v>
      </c>
      <c r="F168" s="2"/>
      <c r="G168" s="2"/>
    </row>
    <row r="169" spans="2:7" ht="36" hidden="1">
      <c r="B169" s="119"/>
      <c r="C169" s="2"/>
      <c r="D169" s="103" t="s">
        <v>122</v>
      </c>
      <c r="F169" s="2"/>
      <c r="G169" s="2"/>
    </row>
    <row r="170" spans="2:7" ht="36" hidden="1">
      <c r="B170" s="119"/>
      <c r="C170" s="2"/>
      <c r="D170" s="103" t="s">
        <v>123</v>
      </c>
      <c r="F170" s="2"/>
      <c r="G170" s="2"/>
    </row>
    <row r="171" spans="2:7" ht="24" hidden="1">
      <c r="B171" s="119"/>
      <c r="C171" s="2"/>
      <c r="D171" s="103" t="s">
        <v>126</v>
      </c>
      <c r="F171" s="2"/>
      <c r="G171" s="2"/>
    </row>
    <row r="172" spans="2:7" ht="36" hidden="1">
      <c r="B172" s="119"/>
      <c r="C172" s="2"/>
      <c r="D172" s="103" t="s">
        <v>127</v>
      </c>
      <c r="F172" s="2"/>
      <c r="G172" s="2"/>
    </row>
    <row r="173" spans="2:7" ht="12.75" hidden="1">
      <c r="B173" s="119"/>
      <c r="C173" s="2"/>
      <c r="D173" s="103" t="s">
        <v>128</v>
      </c>
      <c r="F173" s="2"/>
      <c r="G173" s="2"/>
    </row>
    <row r="174" ht="12.75" hidden="1"/>
    <row r="175" ht="12.75" hidden="1"/>
  </sheetData>
  <sheetProtection password="86C1" sheet="1" selectLockedCells="1"/>
  <mergeCells count="102">
    <mergeCell ref="J9:O9"/>
    <mergeCell ref="G36:H36"/>
    <mergeCell ref="D15:F15"/>
    <mergeCell ref="D16:F16"/>
    <mergeCell ref="D18:F18"/>
    <mergeCell ref="J10:O10"/>
    <mergeCell ref="J11:O11"/>
    <mergeCell ref="J17:O17"/>
    <mergeCell ref="D11:F11"/>
    <mergeCell ref="D12:F12"/>
    <mergeCell ref="G93:I96"/>
    <mergeCell ref="J30:O31"/>
    <mergeCell ref="J33:L33"/>
    <mergeCell ref="G52:O52"/>
    <mergeCell ref="F71:O71"/>
    <mergeCell ref="G50:O50"/>
    <mergeCell ref="G51:O51"/>
    <mergeCell ref="C72:H72"/>
    <mergeCell ref="G41:O41"/>
    <mergeCell ref="G48:O48"/>
    <mergeCell ref="D14:F14"/>
    <mergeCell ref="J13:O13"/>
    <mergeCell ref="G12:I12"/>
    <mergeCell ref="G13:I13"/>
    <mergeCell ref="J12:O12"/>
    <mergeCell ref="G60:O60"/>
    <mergeCell ref="G57:O57"/>
    <mergeCell ref="D34:G34"/>
    <mergeCell ref="D23:F23"/>
    <mergeCell ref="J14:O14"/>
    <mergeCell ref="J16:O16"/>
    <mergeCell ref="D19:F19"/>
    <mergeCell ref="I36:J36"/>
    <mergeCell ref="G47:O47"/>
    <mergeCell ref="H39:I39"/>
    <mergeCell ref="D30:G30"/>
    <mergeCell ref="F39:G39"/>
    <mergeCell ref="J27:O29"/>
    <mergeCell ref="B85:C85"/>
    <mergeCell ref="D85:E85"/>
    <mergeCell ref="B61:C61"/>
    <mergeCell ref="B62:C62"/>
    <mergeCell ref="H79:K80"/>
    <mergeCell ref="B63:C63"/>
    <mergeCell ref="B64:C64"/>
    <mergeCell ref="B15:C15"/>
    <mergeCell ref="B16:C16"/>
    <mergeCell ref="D36:E36"/>
    <mergeCell ref="D21:F21"/>
    <mergeCell ref="B27:G27"/>
    <mergeCell ref="B65:C65"/>
    <mergeCell ref="D31:G31"/>
    <mergeCell ref="D33:G33"/>
    <mergeCell ref="G44:O44"/>
    <mergeCell ref="G45:O45"/>
    <mergeCell ref="D3:H3"/>
    <mergeCell ref="C1:H2"/>
    <mergeCell ref="G116:I116"/>
    <mergeCell ref="G115:I115"/>
    <mergeCell ref="F110:I112"/>
    <mergeCell ref="G61:O61"/>
    <mergeCell ref="G63:O63"/>
    <mergeCell ref="G88:J88"/>
    <mergeCell ref="J34:O35"/>
    <mergeCell ref="G43:O43"/>
    <mergeCell ref="G87:J87"/>
    <mergeCell ref="G58:O58"/>
    <mergeCell ref="F78:I78"/>
    <mergeCell ref="G53:O53"/>
    <mergeCell ref="F83:L83"/>
    <mergeCell ref="J1:O1"/>
    <mergeCell ref="J4:O4"/>
    <mergeCell ref="G54:O54"/>
    <mergeCell ref="G64:O64"/>
    <mergeCell ref="G46:O46"/>
    <mergeCell ref="A1:B2"/>
    <mergeCell ref="I1:I6"/>
    <mergeCell ref="C9:H9"/>
    <mergeCell ref="B4:H4"/>
    <mergeCell ref="J2:O3"/>
    <mergeCell ref="J5:O5"/>
    <mergeCell ref="J7:O7"/>
    <mergeCell ref="J8:O8"/>
    <mergeCell ref="D5:F5"/>
    <mergeCell ref="D6:F6"/>
    <mergeCell ref="G14:I14"/>
    <mergeCell ref="J15:O15"/>
    <mergeCell ref="G16:I16"/>
    <mergeCell ref="G55:O55"/>
    <mergeCell ref="D32:G32"/>
    <mergeCell ref="D20:F20"/>
    <mergeCell ref="G49:O49"/>
    <mergeCell ref="D49:E49"/>
    <mergeCell ref="D22:F22"/>
    <mergeCell ref="D29:G29"/>
    <mergeCell ref="D17:F17"/>
    <mergeCell ref="D28:G28"/>
    <mergeCell ref="B60:C60"/>
    <mergeCell ref="B52:B53"/>
    <mergeCell ref="G59:O59"/>
    <mergeCell ref="B49:C49"/>
    <mergeCell ref="G56:O56"/>
  </mergeCells>
  <dataValidations count="5">
    <dataValidation type="decimal" allowBlank="1" showInputMessage="1" showErrorMessage="1" error="Numbers only, do not include letters please. If not applicable, leave blank." sqref="D87:D91 D93:D97 D101:D104 D67:D69">
      <formula1>0</formula1>
      <formula2>100000</formula2>
    </dataValidation>
    <dataValidation type="whole" allowBlank="1" showInputMessage="1" showErrorMessage="1" error="Numbers only, do not include letters please. If not applicable, leave blank." sqref="D83">
      <formula1>0</formula1>
      <formula2>100</formula2>
    </dataValidation>
    <dataValidation type="decimal" allowBlank="1" showInputMessage="1" showErrorMessage="1" error="Numbers only, do not include letters please. If not applicable, leave blank." sqref="D73:D77 D71">
      <formula1>0</formula1>
      <formula2>10000</formula2>
    </dataValidation>
    <dataValidation type="decimal" allowBlank="1" showInputMessage="1" showErrorMessage="1" error="Numbers only, do not include letters please. If not applicable, leave blank." sqref="D50:D53 D46:D48 D55:D61 D63:D64">
      <formula1>0</formula1>
      <formula2>1000000</formula2>
    </dataValidation>
    <dataValidation type="decimal" allowBlank="1" showInputMessage="1" showErrorMessage="1" errorTitle="text" error="Do not include letters please. If not applicable, leave blank." sqref="D39:D45">
      <formula1>0</formula1>
      <formula2>1000000</formula2>
    </dataValidation>
  </dataValidations>
  <hyperlinks>
    <hyperlink ref="B64:C64" r:id="rId1" display="(see info &amp; drawings)"/>
  </hyperlinks>
  <printOptions/>
  <pageMargins left="0.35433070866141736" right="0.3937007874015748" top="0.1968503937007874" bottom="0.1968503937007874" header="0.5118110236220472" footer="0.5118110236220472"/>
  <pageSetup horizontalDpi="600" verticalDpi="600" orientation="portrait" paperSize="9" scale="93" r:id="rId4"/>
  <drawing r:id="rId3"/>
  <legacyDrawing r:id="rId2"/>
</worksheet>
</file>

<file path=xl/worksheets/sheet2.xml><?xml version="1.0" encoding="utf-8"?>
<worksheet xmlns="http://schemas.openxmlformats.org/spreadsheetml/2006/main" xmlns:r="http://schemas.openxmlformats.org/officeDocument/2006/relationships">
  <dimension ref="A1:BC6"/>
  <sheetViews>
    <sheetView zoomScalePageLayoutView="0" workbookViewId="0" topLeftCell="BE1">
      <selection activeCell="BD1" sqref="A1:BD16384"/>
    </sheetView>
  </sheetViews>
  <sheetFormatPr defaultColWidth="9.140625" defaultRowHeight="12.75"/>
  <cols>
    <col min="1" max="56" width="9.140625" style="0" hidden="1" customWidth="1"/>
  </cols>
  <sheetData>
    <row r="1" spans="1:55" ht="12.75">
      <c r="A1" t="s">
        <v>59</v>
      </c>
      <c r="B1" t="s">
        <v>60</v>
      </c>
      <c r="C1" t="s">
        <v>61</v>
      </c>
      <c r="D1" t="s">
        <v>62</v>
      </c>
      <c r="E1" t="s">
        <v>64</v>
      </c>
      <c r="F1" t="s">
        <v>63</v>
      </c>
      <c r="G1" t="s">
        <v>92</v>
      </c>
      <c r="H1" t="s">
        <v>67</v>
      </c>
      <c r="I1" t="s">
        <v>68</v>
      </c>
      <c r="J1" t="s">
        <v>69</v>
      </c>
      <c r="K1" s="70" t="s">
        <v>70</v>
      </c>
      <c r="L1" s="70" t="s">
        <v>71</v>
      </c>
      <c r="M1" t="s">
        <v>72</v>
      </c>
      <c r="N1" t="s">
        <v>17</v>
      </c>
      <c r="O1" t="s">
        <v>18</v>
      </c>
      <c r="P1" t="s">
        <v>20</v>
      </c>
      <c r="Q1" t="s">
        <v>19</v>
      </c>
      <c r="R1" t="s">
        <v>73</v>
      </c>
      <c r="S1" t="s">
        <v>139</v>
      </c>
      <c r="T1" s="141" t="s">
        <v>164</v>
      </c>
      <c r="U1" t="s">
        <v>140</v>
      </c>
      <c r="V1" t="s">
        <v>141</v>
      </c>
      <c r="W1" t="s">
        <v>142</v>
      </c>
      <c r="X1" t="s">
        <v>143</v>
      </c>
      <c r="Y1" t="s">
        <v>74</v>
      </c>
      <c r="Z1" t="s">
        <v>75</v>
      </c>
      <c r="AA1" t="s">
        <v>22</v>
      </c>
      <c r="AB1" t="s">
        <v>76</v>
      </c>
      <c r="AC1" t="s">
        <v>42</v>
      </c>
      <c r="AD1" t="s">
        <v>41</v>
      </c>
      <c r="AE1" t="s">
        <v>111</v>
      </c>
      <c r="AF1" t="s">
        <v>110</v>
      </c>
      <c r="AG1" t="s">
        <v>79</v>
      </c>
      <c r="AH1" t="s">
        <v>78</v>
      </c>
      <c r="AI1" t="s">
        <v>77</v>
      </c>
      <c r="AJ1" t="s">
        <v>80</v>
      </c>
      <c r="AK1" s="70" t="s">
        <v>81</v>
      </c>
      <c r="AL1" t="s">
        <v>86</v>
      </c>
      <c r="AM1" t="s">
        <v>87</v>
      </c>
      <c r="AN1" t="s">
        <v>88</v>
      </c>
      <c r="AO1" t="s">
        <v>89</v>
      </c>
      <c r="AP1" t="s">
        <v>82</v>
      </c>
      <c r="AQ1" t="s">
        <v>83</v>
      </c>
      <c r="AR1" t="s">
        <v>84</v>
      </c>
      <c r="AS1" t="s">
        <v>85</v>
      </c>
      <c r="AT1" s="70" t="s">
        <v>29</v>
      </c>
      <c r="AU1" t="s">
        <v>37</v>
      </c>
      <c r="AV1" t="s">
        <v>38</v>
      </c>
      <c r="AW1" t="s">
        <v>90</v>
      </c>
      <c r="AX1" t="s">
        <v>91</v>
      </c>
      <c r="AY1" t="s">
        <v>113</v>
      </c>
      <c r="AZ1" s="141" t="s">
        <v>160</v>
      </c>
      <c r="BA1" s="142" t="s">
        <v>161</v>
      </c>
      <c r="BB1" s="64" t="s">
        <v>65</v>
      </c>
      <c r="BC1" s="64" t="s">
        <v>66</v>
      </c>
    </row>
    <row r="2" spans="1:53" ht="12.75">
      <c r="A2" s="63" t="str">
        <f>IF(OR(Application!D39="",Application!D132=FALSE),"donotimport",ROUND(Application!D39,2))</f>
        <v>donotimport</v>
      </c>
      <c r="B2" s="63" t="str">
        <f>IF(Application!$D40="","donotimport",ROUND(Application!$D40,2))</f>
        <v>donotimport</v>
      </c>
      <c r="C2" s="63" t="str">
        <f>IF(Application!$D41="","donotimport",ROUND(Application!$D41,2))</f>
        <v>donotimport</v>
      </c>
      <c r="D2" s="63" t="str">
        <f>IF(Application!$D42="","donotimport",ROUND(Application!$D42,2))</f>
        <v>donotimport</v>
      </c>
      <c r="E2" s="63" t="str">
        <f>IF(Application!$D43="","donotimport",ROUND(Application!$D43,2))</f>
        <v>donotimport</v>
      </c>
      <c r="F2" s="63" t="str">
        <f>IF(Application!$D44="","donotimport",ROUND(Application!$D44,2))</f>
        <v>donotimport</v>
      </c>
      <c r="G2" s="71" t="str">
        <f>IF(Application!$D45="","donotimport",ROUND(Application!$D45,0))</f>
        <v>donotimport</v>
      </c>
      <c r="H2" s="71" t="str">
        <f>IF(Application!$D47="","donotimport",ROUND(Application!$D47,0))</f>
        <v>donotimport</v>
      </c>
      <c r="I2" s="63" t="str">
        <f>IF(Application!$D50="","donotimport",ROUND(Application!$D50,2))</f>
        <v>donotimport</v>
      </c>
      <c r="J2" s="63" t="str">
        <f>IF(Application!$D51="","donotimport",ROUND(Application!$D51,2))</f>
        <v>donotimport</v>
      </c>
      <c r="K2" s="63" t="str">
        <f>IF(Application!$D52="","donotimport",ROUND(Application!$D52,2))</f>
        <v>donotimport</v>
      </c>
      <c r="L2" s="63" t="str">
        <f>IF(Application!$D53="","donotimport",ROUND(Application!$D53,2))</f>
        <v>donotimport</v>
      </c>
      <c r="M2" s="71" t="str">
        <f>IF(Application!$D46="","donotimport",ROUND(Application!$D46,0))</f>
        <v>donotimport</v>
      </c>
      <c r="N2" s="63" t="str">
        <f>IF(Application!$D55="","donotimport",ROUND(Application!$D55,2))</f>
        <v>donotimport</v>
      </c>
      <c r="O2" s="63" t="str">
        <f>IF(Application!$D56="","donotimport",ROUND(Application!$D56,2))</f>
        <v>donotimport</v>
      </c>
      <c r="P2" s="63" t="str">
        <f>IF(Application!$D57="","donotimport",ROUND(Application!$D57,2))</f>
        <v>donotimport</v>
      </c>
      <c r="Q2" s="63" t="str">
        <f>IF(Application!$D58="","donotimport",ROUND(Application!$D58,2))</f>
        <v>donotimport</v>
      </c>
      <c r="R2" s="63" t="str">
        <f>IF(Application!$D59="","donotimport",ROUND(Application!$D59,2))</f>
        <v>donotimport</v>
      </c>
      <c r="S2" s="71" t="str">
        <f>IF(Application!$D60="","donotimport",ROUND(Application!$D60,0))</f>
        <v>donotimport</v>
      </c>
      <c r="T2" s="71" t="str">
        <f>IF(Application!$D62="","donotimport",ROUND(Inputs!E7,0))</f>
        <v>donotimport</v>
      </c>
      <c r="U2" s="71" t="str">
        <f>IF(Application!$D61="","donotimport",ROUND(Application!$D61,0))</f>
        <v>donotimport</v>
      </c>
      <c r="V2" s="71" t="str">
        <f>IF(Application!$D63="","donotimport",ROUND(Application!$D63,0))</f>
        <v>donotimport</v>
      </c>
      <c r="W2" s="71" t="str">
        <f>IF(Application!$D64="","donotimport",ROUND(Application!$D64,0))</f>
        <v>donotimport</v>
      </c>
      <c r="X2" s="71" t="str">
        <f>IF(Application!$C166=1,"donotimport",ROUND(Application!$C166-2,0))</f>
        <v>donotimport</v>
      </c>
      <c r="Y2" s="63" t="str">
        <f>IF(Application!$D71="","donotimport",ROUND(Application!$D71,2))</f>
        <v>donotimport</v>
      </c>
      <c r="Z2" s="63" t="str">
        <f>IF(Application!$D73="","donotimport",ROUND(Application!$D73,2))</f>
        <v>donotimport</v>
      </c>
      <c r="AA2" s="63" t="str">
        <f>IF(Application!$D74="","donotimport",ROUND(Application!$D74,2))</f>
        <v>donotimport</v>
      </c>
      <c r="AB2" s="63" t="str">
        <f>IF(Application!$D75="","donotimport",ROUND(Application!$D75,2))</f>
        <v>donotimport</v>
      </c>
      <c r="AC2" s="63" t="str">
        <f>IF(Application!$D76="","donotimport",ROUND(Application!$D76,2))</f>
        <v>donotimport</v>
      </c>
      <c r="AD2" s="63" t="str">
        <f>IF(Application!$D77="","donotimport",ROUND(Application!$D77,2))</f>
        <v>donotimport</v>
      </c>
      <c r="AE2" s="63" t="str">
        <f>IF(Application!$D77="","donotimport",ROUND(Application!$D77,2))</f>
        <v>donotimport</v>
      </c>
      <c r="AF2" s="71" t="str">
        <f>IF(Application!C152=1,"donotimport",Application!C152-2)</f>
        <v>donotimport</v>
      </c>
      <c r="AG2" s="63" t="str">
        <f>IF(Application!$D67="","donotimport",ROUND(Application!$D67,2))</f>
        <v>donotimport</v>
      </c>
      <c r="AH2" s="63" t="str">
        <f>IF(Application!$D68="","donotimport",ROUND(Application!$D68,2))</f>
        <v>donotimport</v>
      </c>
      <c r="AI2" s="63" t="str">
        <f>IF(Application!$D69="","donotimport",ROUND(Application!$D69,2))</f>
        <v>donotimport</v>
      </c>
      <c r="AJ2" s="71" t="str">
        <f>IF(Application!$D83="","donotimport",IF(OR(Application!$D83=1,Application!D83=2),3,Application!D83))</f>
        <v>donotimport</v>
      </c>
      <c r="AK2" s="72" t="str">
        <f>IF(Application!$C143=1,"donotimport",Application!$C143-2)</f>
        <v>donotimport</v>
      </c>
      <c r="AL2" s="63" t="str">
        <f>IF(Application!$D87="","donotimport",ROUND(Application!$D87,2))</f>
        <v>donotimport</v>
      </c>
      <c r="AM2" s="63" t="str">
        <f>IF(Application!$D88="","donotimport",ROUND(Application!$D88,2))</f>
        <v>donotimport</v>
      </c>
      <c r="AN2" s="63" t="str">
        <f>IF(Application!$D90="","donotimport",ROUND(Application!$D90,2))</f>
        <v>donotimport</v>
      </c>
      <c r="AO2" s="63" t="str">
        <f>IF(Application!$D89="","donotimport",ROUND(Application!$D89,2))</f>
        <v>donotimport</v>
      </c>
      <c r="AP2" s="63" t="str">
        <f>IF(Application!$D93="","donotimport",ROUND(Application!$D93,2))</f>
        <v>donotimport</v>
      </c>
      <c r="AQ2" s="63" t="str">
        <f>IF(Application!$D94="","donotimport",ROUND(Application!$D94,2))</f>
        <v>donotimport</v>
      </c>
      <c r="AR2" s="63" t="str">
        <f>IF(Application!$D95="","donotimport",ROUND(Application!$D95,2))</f>
        <v>donotimport</v>
      </c>
      <c r="AS2" s="63" t="str">
        <f>IF(Application!$D96="","donotimport",ROUND(Application!$D96,2))</f>
        <v>donotimport</v>
      </c>
      <c r="AT2" s="63" t="str">
        <f>IF(Inputs!B3=0,"donotimport",ROUND(Inputs!B3,2))</f>
        <v>donotimport</v>
      </c>
      <c r="AU2" s="63" t="str">
        <f>IF(Application!$D101="","donotimport",ROUND(Application!$D101,2))</f>
        <v>donotimport</v>
      </c>
      <c r="AV2" s="63" t="str">
        <f>IF(Application!$D102="","donotimport",ROUND(Application!$D102,2))</f>
        <v>donotimport</v>
      </c>
      <c r="AW2" s="63" t="str">
        <f>IF(Application!$D103="","donotimport",ROUND(Application!$D103,2))</f>
        <v>donotimport</v>
      </c>
      <c r="AX2" s="63" t="str">
        <f>IF(Application!$D104="","donotimport",ROUND(Application!$D104,2))</f>
        <v>donotimport</v>
      </c>
      <c r="AY2" s="63" t="str">
        <f>IF(Application!$D79="","donotimport",ROUND(Application!$D79,2))</f>
        <v>donotimport</v>
      </c>
      <c r="AZ2" s="63" t="str">
        <f>IF(Application!$D48="","donotimport",ROUND(Application!$D48,0))</f>
        <v>donotimport</v>
      </c>
      <c r="BA2" s="63" t="str">
        <f>IF(Application!$D63="","donotimport",ROUND(Application!$D63,0))</f>
        <v>donotimport</v>
      </c>
    </row>
    <row r="4" spans="1:51" ht="12.75">
      <c r="A4">
        <v>29</v>
      </c>
      <c r="B4">
        <v>30</v>
      </c>
      <c r="C4">
        <v>31</v>
      </c>
      <c r="D4">
        <v>32</v>
      </c>
      <c r="E4">
        <v>33</v>
      </c>
      <c r="F4">
        <v>34</v>
      </c>
      <c r="G4">
        <v>35</v>
      </c>
      <c r="H4">
        <v>37</v>
      </c>
      <c r="I4">
        <v>38</v>
      </c>
      <c r="J4">
        <v>39</v>
      </c>
      <c r="K4">
        <v>41</v>
      </c>
      <c r="L4">
        <v>42</v>
      </c>
      <c r="M4">
        <v>40</v>
      </c>
      <c r="N4">
        <v>44</v>
      </c>
      <c r="O4">
        <v>45</v>
      </c>
      <c r="P4">
        <v>46</v>
      </c>
      <c r="Q4">
        <v>47</v>
      </c>
      <c r="R4">
        <v>48</v>
      </c>
      <c r="Y4">
        <v>51</v>
      </c>
      <c r="Z4">
        <v>53</v>
      </c>
      <c r="AA4">
        <v>54</v>
      </c>
      <c r="AB4">
        <v>55</v>
      </c>
      <c r="AC4">
        <v>56</v>
      </c>
      <c r="AD4">
        <v>57</v>
      </c>
      <c r="AG4">
        <v>60</v>
      </c>
      <c r="AH4">
        <v>61</v>
      </c>
      <c r="AI4">
        <v>62</v>
      </c>
      <c r="AL4">
        <v>68</v>
      </c>
      <c r="AM4">
        <v>69</v>
      </c>
      <c r="AN4">
        <v>71</v>
      </c>
      <c r="AO4">
        <v>70</v>
      </c>
      <c r="AP4">
        <v>74</v>
      </c>
      <c r="AQ4">
        <v>75</v>
      </c>
      <c r="AR4">
        <v>76</v>
      </c>
      <c r="AS4">
        <v>77</v>
      </c>
      <c r="AU4">
        <v>81</v>
      </c>
      <c r="AV4">
        <v>82</v>
      </c>
      <c r="AW4">
        <v>83</v>
      </c>
      <c r="AX4">
        <v>84</v>
      </c>
      <c r="AY4">
        <v>61</v>
      </c>
    </row>
    <row r="5" spans="19:24" ht="12.75">
      <c r="S5" t="s">
        <v>134</v>
      </c>
      <c r="T5" s="141" t="s">
        <v>165</v>
      </c>
      <c r="U5" t="s">
        <v>135</v>
      </c>
      <c r="V5" t="s">
        <v>136</v>
      </c>
      <c r="W5" t="s">
        <v>137</v>
      </c>
      <c r="X5" t="s">
        <v>138</v>
      </c>
    </row>
    <row r="6" spans="20:53" ht="12.75">
      <c r="T6" s="141" t="s">
        <v>166</v>
      </c>
      <c r="AB6" t="s">
        <v>144</v>
      </c>
      <c r="AZ6" s="141" t="s">
        <v>162</v>
      </c>
      <c r="BA6" s="141" t="s">
        <v>162</v>
      </c>
    </row>
  </sheetData>
  <sheetProtection password="C620" sheet="1"/>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F30"/>
  <sheetViews>
    <sheetView zoomScalePageLayoutView="0" workbookViewId="0" topLeftCell="I1">
      <selection activeCell="H1" sqref="A1:H16384"/>
    </sheetView>
  </sheetViews>
  <sheetFormatPr defaultColWidth="9.140625" defaultRowHeight="12.75"/>
  <cols>
    <col min="1" max="1" width="36.00390625" style="0" hidden="1" customWidth="1"/>
    <col min="2" max="2" width="9.140625" style="69" hidden="1" customWidth="1"/>
    <col min="3" max="4" width="0" style="0" hidden="1" customWidth="1"/>
    <col min="5" max="5" width="0" style="69" hidden="1" customWidth="1"/>
    <col min="6" max="8" width="0" style="0" hidden="1" customWidth="1"/>
  </cols>
  <sheetData>
    <row r="1" spans="2:5" ht="12.75">
      <c r="B1" s="69">
        <v>16</v>
      </c>
      <c r="E1" s="145" t="s">
        <v>164</v>
      </c>
    </row>
    <row r="2" spans="2:5" ht="12.75">
      <c r="B2" s="69" t="s">
        <v>29</v>
      </c>
      <c r="E2" s="69">
        <f>E7</f>
        <v>0</v>
      </c>
    </row>
    <row r="3" ht="12.75">
      <c r="B3" s="68">
        <f>B30</f>
        <v>0</v>
      </c>
    </row>
    <row r="4" ht="12.75">
      <c r="B4" s="67"/>
    </row>
    <row r="5" ht="12.75">
      <c r="B5" s="67"/>
    </row>
    <row r="6" ht="12.75">
      <c r="B6" s="67"/>
    </row>
    <row r="7" spans="1:6" ht="12.75">
      <c r="A7" s="65" t="s">
        <v>3</v>
      </c>
      <c r="B7" s="67"/>
      <c r="D7" s="141" t="s">
        <v>167</v>
      </c>
      <c r="E7" s="69">
        <f>IF(OR(Application!D62="Y",Application!D62="Yes"),1,0)</f>
        <v>0</v>
      </c>
      <c r="F7" s="141" t="s">
        <v>168</v>
      </c>
    </row>
    <row r="8" spans="1:2" ht="12.75">
      <c r="A8" s="65" t="s">
        <v>1</v>
      </c>
      <c r="B8" s="67" t="b">
        <f>AND(Application!D87&gt;0,Application!D88&gt;0,Application!D89&gt;0,Application!D90&gt;0)</f>
        <v>0</v>
      </c>
    </row>
    <row r="9" spans="1:2" ht="12.75">
      <c r="A9" s="65" t="s">
        <v>0</v>
      </c>
      <c r="B9" s="67">
        <f>IF(Application!D91&lt;0.1,0,1)</f>
        <v>0</v>
      </c>
    </row>
    <row r="10" spans="1:2" ht="12.75">
      <c r="A10" s="65" t="s">
        <v>2</v>
      </c>
      <c r="B10" s="68" t="str">
        <f>IF(Application!E92&gt;Application!D91,"TRUE","FALSE")</f>
        <v>FALSE</v>
      </c>
    </row>
    <row r="11" spans="1:2" ht="12.75">
      <c r="A11" s="66"/>
      <c r="B11" s="67"/>
    </row>
    <row r="12" spans="1:2" ht="12.75">
      <c r="A12" s="65" t="s">
        <v>7</v>
      </c>
      <c r="B12" s="67"/>
    </row>
    <row r="13" spans="1:2" ht="12.75">
      <c r="A13" s="65" t="s">
        <v>1</v>
      </c>
      <c r="B13" s="67" t="b">
        <f>AND(Application!D93&gt;0,Application!D94&gt;0,Application!D95&gt;0,Application!D96&gt;0)</f>
        <v>0</v>
      </c>
    </row>
    <row r="14" spans="1:2" ht="12.75">
      <c r="A14" s="65" t="s">
        <v>0</v>
      </c>
      <c r="B14" s="67">
        <f>IF(Application!D97&lt;0.1,0,1)</f>
        <v>0</v>
      </c>
    </row>
    <row r="15" spans="1:2" ht="12.75">
      <c r="A15" s="65" t="s">
        <v>2</v>
      </c>
      <c r="B15" s="68" t="str">
        <f>IF(Application!E98&gt;Application!D97,"TRUE","FALSE")</f>
        <v>FALSE</v>
      </c>
    </row>
    <row r="16" spans="1:2" ht="12.75">
      <c r="A16" s="66"/>
      <c r="B16" s="67"/>
    </row>
    <row r="17" spans="1:2" ht="12.75">
      <c r="A17" s="66"/>
      <c r="B17" s="67"/>
    </row>
    <row r="18" spans="1:2" ht="12.75">
      <c r="A18" s="65" t="s">
        <v>3</v>
      </c>
      <c r="B18" s="67"/>
    </row>
    <row r="19" spans="1:2" ht="12.75">
      <c r="A19" s="65" t="s">
        <v>4</v>
      </c>
      <c r="B19" s="67">
        <f>IF(B$8=TRUE,IF(B$9=0,IF(Application!E$92&gt;Application!D$91,ROUND(Application!E$92,2),0),0),0)</f>
        <v>0</v>
      </c>
    </row>
    <row r="20" spans="1:2" ht="12.75">
      <c r="A20" s="65" t="s">
        <v>5</v>
      </c>
      <c r="B20" s="67">
        <f>IF(B$8=FALSE,IF(B$9=1,IF(Application!E$92&lt;Application!D$91,ROUND(Application!D$91,2),0),0),0)</f>
        <v>0</v>
      </c>
    </row>
    <row r="21" spans="1:2" ht="12.75">
      <c r="A21" s="65" t="s">
        <v>6</v>
      </c>
      <c r="B21" s="67">
        <f>IF(B$8=TRUE,IF(Application!E$92&gt;Application!D$91,ROUND(Application!E$92,2),0),0)</f>
        <v>0</v>
      </c>
    </row>
    <row r="22" spans="1:2" ht="12.75">
      <c r="A22" s="65" t="s">
        <v>9</v>
      </c>
      <c r="B22" s="67">
        <f>IF(B$8=TRUE,IF(Application!E$92&lt;Application!D$91,ROUND(Application!D$91,2),0),0)</f>
        <v>0</v>
      </c>
    </row>
    <row r="23" spans="1:2" ht="12.75">
      <c r="A23" s="66"/>
      <c r="B23" s="67"/>
    </row>
    <row r="24" spans="1:2" ht="12.75">
      <c r="A24" s="65" t="s">
        <v>7</v>
      </c>
      <c r="B24" s="67"/>
    </row>
    <row r="25" spans="1:2" ht="12.75">
      <c r="A25" s="65" t="s">
        <v>4</v>
      </c>
      <c r="B25" s="67">
        <f>IF(B$13=TRUE,IF(B$14=0,IF(Application!E$98&gt;Application!D$97,ROUND(Application!E$98,2),0),0),0)</f>
        <v>0</v>
      </c>
    </row>
    <row r="26" spans="1:2" ht="12.75">
      <c r="A26" s="65" t="s">
        <v>5</v>
      </c>
      <c r="B26" s="67">
        <f>IF(B$13=FALSE,IF(B$14=1,IF(Application!E$98&lt;Application!D$97,ROUND(Application!D$97,2),0),0),0)</f>
        <v>0</v>
      </c>
    </row>
    <row r="27" spans="1:2" ht="12.75">
      <c r="A27" s="65" t="s">
        <v>6</v>
      </c>
      <c r="B27" s="67">
        <f>IF(B$13=TRUE,IF(Application!E$98&gt;Application!D$97,ROUND(Application!E$98,2),0),0)</f>
        <v>0</v>
      </c>
    </row>
    <row r="28" spans="1:2" ht="12.75">
      <c r="A28" s="65" t="s">
        <v>9</v>
      </c>
      <c r="B28" s="67">
        <f>IF(B$8=TRUE,IF(Application!E$98&lt;Application!D$97,ROUND(Application!D$97,2),0),0)</f>
        <v>0</v>
      </c>
    </row>
    <row r="29" spans="1:2" ht="12.75">
      <c r="A29" s="66"/>
      <c r="B29" s="67"/>
    </row>
    <row r="30" spans="1:2" ht="12.75">
      <c r="A30" s="65" t="s">
        <v>8</v>
      </c>
      <c r="B30" s="67">
        <f>MAX(B19:B28)</f>
        <v>0</v>
      </c>
    </row>
  </sheetData>
  <sheetProtection password="C620" sheet="1"/>
  <printOptions/>
  <pageMargins left="0.75" right="0.75" top="1" bottom="1" header="0.5" footer="0.5"/>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Jenny Howells</dc:creator>
  <cp:keywords/>
  <dc:description/>
  <cp:lastModifiedBy>TAKAO</cp:lastModifiedBy>
  <cp:lastPrinted>2009-11-13T14:12:27Z</cp:lastPrinted>
  <dcterms:created xsi:type="dcterms:W3CDTF">2004-12-02T15:00:21Z</dcterms:created>
  <dcterms:modified xsi:type="dcterms:W3CDTF">2017-12-07T02:34:14Z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